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35" windowHeight="7005" activeTab="3"/>
  </bookViews>
  <sheets>
    <sheet name="Industry Employment" sheetId="1" r:id="rId1"/>
    <sheet name="Industry Employment Detail" sheetId="2" r:id="rId2"/>
    <sheet name="Occupation Employment" sheetId="3" r:id="rId3"/>
    <sheet name="Occupation Employment Detail" sheetId="4" r:id="rId4"/>
    <sheet name="Sheet 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<sst xmlns="http://schemas.openxmlformats.org/spreadsheetml/2006/main" count="1069" uniqueCount="891">
  <si>
    <t>Computer and Info Systems Mgrs</t>
  </si>
  <si>
    <t>Medical Records and Health Info Technicians</t>
  </si>
  <si>
    <t>Receptionists and Info Clerks</t>
  </si>
  <si>
    <t>Info and Record Clerks, All Other</t>
  </si>
  <si>
    <t>Transportation, Storage, and Distrib Mgrs</t>
  </si>
  <si>
    <t>Property, Real Estate, &amp; Comm. Assoc Mgrs</t>
  </si>
  <si>
    <t>Social and Comm. Service Mgrs</t>
  </si>
  <si>
    <t>Misc Comm. and Social Service Specialists</t>
  </si>
  <si>
    <t>Subtotal - Comm. &amp; Social Services Occupations</t>
  </si>
  <si>
    <t>Nat'lized Citizen</t>
  </si>
  <si>
    <t>Nat'lized Citizens</t>
  </si>
  <si>
    <t>Agents, Mgrs of Artists, Performers &amp; Athletes</t>
  </si>
  <si>
    <t>Wholesale and Retail Buyers, excl Farm Products</t>
  </si>
  <si>
    <t>Purch. Agents, excpt Wholesale, Retail /Farm Prod.</t>
  </si>
  <si>
    <t>Claims Adj's, Appraisers, Examnrs &amp; Investigators</t>
  </si>
  <si>
    <t>Compliance Officers, Except Agriculture, Construction, Health/Safety &amp; Transp.</t>
  </si>
  <si>
    <t>Network Systems &amp; Data Communication Analysts</t>
  </si>
  <si>
    <t>Health Diagnosing and Treating Practitioners, Other</t>
  </si>
  <si>
    <t>Other Healthcare Practitioners &amp; Tech. Occupations</t>
  </si>
  <si>
    <t>Supervisors/Mgrs, Fire Fighting &amp; Preventions Workers</t>
  </si>
  <si>
    <t>Supervisors/Mgrs of Food Preparation and Serving Workers</t>
  </si>
  <si>
    <t>Supervisors/Mgrs of Correctional Officers</t>
  </si>
  <si>
    <t>Supervisors/Mgrs of Police and Detectives</t>
  </si>
  <si>
    <t>Supervisors/Mgrs of Housekeeping and Janitorial Workers</t>
  </si>
  <si>
    <t>Supervisors/Mgrs of Landscaping, Lawn Service, and Groundskeeping Workers</t>
  </si>
  <si>
    <t>Supervisors/Mgrs of Gaming Workers</t>
  </si>
  <si>
    <t>Supervisors/Mgrs of Personal Service Workers</t>
  </si>
  <si>
    <t>Misc Entertainment Attendants &amp; Related Workers</t>
  </si>
  <si>
    <t>Supervisors/Mgrs of Retail Sales Workers</t>
  </si>
  <si>
    <t>Supervisors/Mgrs of Non-Retail Sales Workers</t>
  </si>
  <si>
    <t>Switchboard Operators, Incl Answering Service</t>
  </si>
  <si>
    <t>Admin Services Mgrs</t>
  </si>
  <si>
    <t>Office and Admin Support Workers, All Other</t>
  </si>
  <si>
    <t>Misc Mathematical Science Occupations, Incl Mathematicians and Statisticians</t>
  </si>
  <si>
    <t>Industrial Engineers, Incl Health and Safety</t>
  </si>
  <si>
    <t>Petroleum, Mining and Geological Engineers, Incl Mining Safety Engineers</t>
  </si>
  <si>
    <t>Misc Engineers, Incl Agricultural and Biomedical</t>
  </si>
  <si>
    <t>Misc Social Scientists, Incl Sociologists</t>
  </si>
  <si>
    <t>Combined Food Preparation and Serving Workers, Incl Fast Food</t>
  </si>
  <si>
    <t>Misc Agricultural Workers, Incl Animal Breeders</t>
  </si>
  <si>
    <t>Misc Extraction Workers, Incl Roof Bolters and Helpers</t>
  </si>
  <si>
    <t>Other Metal Workers and Plastic Workers, Incl Milling, Planing, and Machine Tool Operators</t>
  </si>
  <si>
    <t>Misc Woodworkers, Incl Model Makers and Patternmakers</t>
  </si>
  <si>
    <t>Unemployed, no work in past 5 yrs</t>
  </si>
  <si>
    <t>G0vernment/Public Administration</t>
  </si>
  <si>
    <t xml:space="preserve">  Subtotal - Active Workforce</t>
  </si>
  <si>
    <t>Other Production Workers, Incl Semiconductor Processors and Cooling and Freezing Equipment Operators</t>
  </si>
  <si>
    <t>Supervisors/Mgrs of Office &amp; Admin Support Workers</t>
  </si>
  <si>
    <t>Misc Life, Physical, and Social Science Technicians, Incl Social Science Research Assts and Nuclear Technicians</t>
  </si>
  <si>
    <t>Paralegals and Legal Assts</t>
  </si>
  <si>
    <t>Teacher Assts</t>
  </si>
  <si>
    <t>Unemployed: worked 5+ years ago</t>
  </si>
  <si>
    <t>Total Population</t>
  </si>
  <si>
    <t>Share of Occupation Workforce</t>
  </si>
  <si>
    <t>Number in Occupation Workforce</t>
  </si>
  <si>
    <t>Data Definition:</t>
  </si>
  <si>
    <t xml:space="preserve">Total </t>
  </si>
  <si>
    <t xml:space="preserve">Native Born </t>
  </si>
  <si>
    <t>ForeignBorn</t>
  </si>
  <si>
    <t>Non  Citizens</t>
  </si>
  <si>
    <t>Census 2000 - Industry Detail</t>
  </si>
  <si>
    <t>Physician Assts</t>
  </si>
  <si>
    <t>Occupational Therapist Assts and Aides</t>
  </si>
  <si>
    <t>Physical Therapist Assts and Aides</t>
  </si>
  <si>
    <t>Dental Assts</t>
  </si>
  <si>
    <t>Medical Assts and Other Healthcare Support Occupations</t>
  </si>
  <si>
    <t>Library Assts, Clerical</t>
  </si>
  <si>
    <t>Secretaries and Admin Assts</t>
  </si>
  <si>
    <t>Statistical Assts</t>
  </si>
  <si>
    <t>Human Resources Assts, Excl Payroll &amp; Timekpng</t>
  </si>
  <si>
    <t>Supervisors/Mgrs of Farming, Fishing, and Forestry Workers</t>
  </si>
  <si>
    <t>Supervisors/Mgrs of Construction Trades and Extraction Workers</t>
  </si>
  <si>
    <t>Supervisors/Mgrs of Mechanics, Installers, and Repairers</t>
  </si>
  <si>
    <t>Electric Motor, Power Tool, and Related Repairers</t>
  </si>
  <si>
    <t>Electrical and Electronics Repairers, Industrial, Utility, and Transportation Equipment</t>
  </si>
  <si>
    <t>Electronic Equipment Installers and Repairers, Motor Vehicles</t>
  </si>
  <si>
    <t>Electronic Home Entertainment Equipment Installers and Repairers</t>
  </si>
  <si>
    <t>Security and Fire Alarm Systems Installers</t>
  </si>
  <si>
    <t>Aircraft Mechanics and Service Technicians</t>
  </si>
  <si>
    <t>Automotive Glass Installers and Repairers</t>
  </si>
  <si>
    <t>Bus and Truck Mechanics and Diesel Engine Specialists</t>
  </si>
  <si>
    <t>Heavy Vehicle and Mobile Equipment Service Technicians and Mechanics</t>
  </si>
  <si>
    <t>Small Engine Mechanics</t>
  </si>
  <si>
    <t>Misc Vehicle and Mobile Equipment Mechanics, Installers, and Repairers</t>
  </si>
  <si>
    <t>Control and Valve Installers and Repairers</t>
  </si>
  <si>
    <t>Heating, Air Conditioning, and Refrigeration Mechanics and Installers</t>
  </si>
  <si>
    <t>Industrial and Refractory Machinery Mechanics</t>
  </si>
  <si>
    <t>Maintenance and Repair Workers, General</t>
  </si>
  <si>
    <t>Maintenance Workers, Machinery</t>
  </si>
  <si>
    <t>Millwrights</t>
  </si>
  <si>
    <t>Electrical Power-Line Installers and Repairers</t>
  </si>
  <si>
    <t>Telecommunications Line Installers and Repairers</t>
  </si>
  <si>
    <t>Precision Instrument and Equipment Repairers</t>
  </si>
  <si>
    <t>Locksmiths and Safe Repairers</t>
  </si>
  <si>
    <t>Riggers</t>
  </si>
  <si>
    <t>Textile product mills except carpets &amp; rugs</t>
  </si>
  <si>
    <t>Lawn/garden equipment &amp; supplies stores</t>
  </si>
  <si>
    <t>Sporting goods, camera, hobby &amp; toy stores</t>
  </si>
  <si>
    <t>Publishing, except newspapers &amp; software</t>
  </si>
  <si>
    <t>Nail salons, other personal care services</t>
  </si>
  <si>
    <t>Funeral homes, cemeteries &amp; crematories</t>
  </si>
  <si>
    <t xml:space="preserve">Construction </t>
  </si>
  <si>
    <t>Arizona Total</t>
  </si>
  <si>
    <t>Government/Public Administration</t>
  </si>
  <si>
    <t>Finance &amp; Real Estate</t>
  </si>
  <si>
    <t>Helpers--Installation, Maintenance, and Repair Workers</t>
  </si>
  <si>
    <t>Other Installation, Maintenance, and Repair Workers, Incl Commercial Drivers and Signal and Track Switch Repairers</t>
  </si>
  <si>
    <t>Supervisors/Mgrs of Production and Operating Workers</t>
  </si>
  <si>
    <t>Dredge, Excavating, &amp; Loading Mach Operators</t>
  </si>
  <si>
    <t>Supervisors, Transp. &amp; Material Moving Workers</t>
  </si>
  <si>
    <t>Aircraft Pilots and Flight Engineers</t>
  </si>
  <si>
    <t>Air Traffic Controllers and Airfield Operations Specialists</t>
  </si>
  <si>
    <t>Bus Drivers</t>
  </si>
  <si>
    <t>Driver/Sales Workers and Truck Drivers</t>
  </si>
  <si>
    <t>Taxi Drivers and Chauffeurs</t>
  </si>
  <si>
    <t>Misc Motor Vehicle Operators, Incl Ambulance Drivers and Attendants</t>
  </si>
  <si>
    <t>Locomotive Engineers and Operators</t>
  </si>
  <si>
    <t>Railroad Brake, Signal, and Switch Operators</t>
  </si>
  <si>
    <t>Railroad Conductors and Yardmasters</t>
  </si>
  <si>
    <t>Subway, Streetcar, and Other Rail Transportation Workers</t>
  </si>
  <si>
    <t>Sailors and Marine Oilers</t>
  </si>
  <si>
    <t>Ship and Boat Captains and Operators</t>
  </si>
  <si>
    <t>Ship Engineers</t>
  </si>
  <si>
    <t>Parking Lot Attendants</t>
  </si>
  <si>
    <t>Service Station Attendants</t>
  </si>
  <si>
    <t>Transportation Inspectors</t>
  </si>
  <si>
    <t>Misc Transportation Workers, Incl Bridge and Lock Tenders and Traffic Technicians</t>
  </si>
  <si>
    <t>Crane and Tower Operators</t>
  </si>
  <si>
    <t>Laborers and Freight, Stock, and Material Movers, Hand</t>
  </si>
  <si>
    <t>Pumping Station Operators</t>
  </si>
  <si>
    <t>Misc Material Moving Workers; Incl Conveyor Operators and Tenders; Shuttle Car Operators; and Tank Car, Truck, and Ship Loaders</t>
  </si>
  <si>
    <t>Production Occupations</t>
  </si>
  <si>
    <t>Military Specific Occupations</t>
  </si>
  <si>
    <t>Unemployed</t>
  </si>
  <si>
    <t>Management Occupations</t>
  </si>
  <si>
    <t>Farmers and Ranchers</t>
  </si>
  <si>
    <t>Education Administrator</t>
  </si>
  <si>
    <t>Funeral Directors</t>
  </si>
  <si>
    <t>Postmasters and Mail Superintendents</t>
  </si>
  <si>
    <t>Purchasing Agents and Buyers, Farm Products</t>
  </si>
  <si>
    <t>Cost Estimators</t>
  </si>
  <si>
    <t>Human Resources, Training, and Labor Relations Specialists</t>
  </si>
  <si>
    <t xml:space="preserve"> Logisticians</t>
  </si>
  <si>
    <t>Construction</t>
  </si>
  <si>
    <t>Management Analysts</t>
  </si>
  <si>
    <t>Meeting and Convention Planners</t>
  </si>
  <si>
    <t>Other Business Operations Specialists</t>
  </si>
  <si>
    <t>Accountants and Auditors</t>
  </si>
  <si>
    <t>Appraisers and Assessors of Real Estate</t>
  </si>
  <si>
    <t>Budget Analysts</t>
  </si>
  <si>
    <t>Native Born</t>
  </si>
  <si>
    <t>Nat Citizen</t>
  </si>
  <si>
    <t>Electrical, Electronics, and Electromechanical Assemblers</t>
  </si>
  <si>
    <t>Engine and Other Machine Assemblers</t>
  </si>
  <si>
    <t>Computer, Automated Teller, and Office Machine Repairers</t>
  </si>
  <si>
    <t>Radio and Telecommunications Equipment Installers and Repairers</t>
  </si>
  <si>
    <t>Avionics Technicians</t>
  </si>
  <si>
    <t>Foreign Born</t>
  </si>
  <si>
    <t>Credit Analysts</t>
  </si>
  <si>
    <t>Financial Analysts</t>
  </si>
  <si>
    <t>Personal Financial Advisors</t>
  </si>
  <si>
    <t>Insurance Underwriters</t>
  </si>
  <si>
    <t>Financial Examiners</t>
  </si>
  <si>
    <t>Loan Counselors and Officers</t>
  </si>
  <si>
    <t>Tax Examiners, Collectors, and Revenue Agents</t>
  </si>
  <si>
    <t>Tax Preparers</t>
  </si>
  <si>
    <t>Financial Specialists, All Other</t>
  </si>
  <si>
    <t>Computer Scientists and Systems Analysts</t>
  </si>
  <si>
    <t>Computer Programmers</t>
  </si>
  <si>
    <t>Computer Software Engineers</t>
  </si>
  <si>
    <t>Computer Support Specialists</t>
  </si>
  <si>
    <t>Database Administrators</t>
  </si>
  <si>
    <t>Network and Computer Systems Administrators</t>
  </si>
  <si>
    <t>Actuaries</t>
  </si>
  <si>
    <t>Operations Research Analysts</t>
  </si>
  <si>
    <t>Architects, Except Naval</t>
  </si>
  <si>
    <t>Surveyors, Cartographers, and Photogrammetrists</t>
  </si>
  <si>
    <t>Aerospace Engineers</t>
  </si>
  <si>
    <t>Chemical Engineers</t>
  </si>
  <si>
    <t>Civil Engineers</t>
  </si>
  <si>
    <t>Computer Hardware Engineers</t>
  </si>
  <si>
    <t>Electrical and Electronics Engineers</t>
  </si>
  <si>
    <t>Environmental Engineers</t>
  </si>
  <si>
    <t>Marine Engineers</t>
  </si>
  <si>
    <t>Materials Engineers</t>
  </si>
  <si>
    <t>Mechanical Engineers</t>
  </si>
  <si>
    <t>Nuclear Engineers</t>
  </si>
  <si>
    <t>Drafters</t>
  </si>
  <si>
    <t>Engineering Technicians, Except Drafters</t>
  </si>
  <si>
    <t>Surveying and Mapping Technicians</t>
  </si>
  <si>
    <t>Agricultural and Food Scientists</t>
  </si>
  <si>
    <t>Biological Scientists</t>
  </si>
  <si>
    <t>Conservation Scientists and Foresters</t>
  </si>
  <si>
    <t>Medical Scientists</t>
  </si>
  <si>
    <t>Astronomers and Physicists</t>
  </si>
  <si>
    <t>Atmospheric and Space Scientists</t>
  </si>
  <si>
    <t>Chemists and Materials Scientists</t>
  </si>
  <si>
    <t>Environmental Scientists and Geoscientists</t>
  </si>
  <si>
    <t>Physical Scientists, All Other</t>
  </si>
  <si>
    <t>Economists</t>
  </si>
  <si>
    <t>Market and Survey Researchers</t>
  </si>
  <si>
    <t>Psychologists</t>
  </si>
  <si>
    <t>Urban and Regional Planners</t>
  </si>
  <si>
    <t>Agricultural and Food Science Technicians</t>
  </si>
  <si>
    <t>Biological Technicians</t>
  </si>
  <si>
    <t>Chemical Technicians</t>
  </si>
  <si>
    <t>Geological and Petroleum Technicians</t>
  </si>
  <si>
    <t>Counselors</t>
  </si>
  <si>
    <t>Social Workers</t>
  </si>
  <si>
    <t>Clergy</t>
  </si>
  <si>
    <t>Directors, Religious Activities and Education</t>
  </si>
  <si>
    <t>Religious Workers, All Other</t>
  </si>
  <si>
    <t>Lawyers</t>
  </si>
  <si>
    <t>Judges, Magistrates, and Other Judicial Workers</t>
  </si>
  <si>
    <t>Total</t>
  </si>
  <si>
    <t>Non-citizen</t>
  </si>
  <si>
    <t>Aircraft Structure, Surfaces, Rigging, and Systems Assemblers</t>
  </si>
  <si>
    <t>Structural Metal Fabricators and Fitters</t>
  </si>
  <si>
    <t>Food Cooking Machine Operators and Tenders</t>
  </si>
  <si>
    <t>Extruding and Drawing Machine Setters, Operators, and  Tenders, Metal and Plastic</t>
  </si>
  <si>
    <t>Tool and Die Makers</t>
  </si>
  <si>
    <t>Plating and Coating Machine Setters, Operators, and Tenders, Metal and Plastic</t>
  </si>
  <si>
    <t>Bookbinders and Bindery Workers</t>
  </si>
  <si>
    <t xml:space="preserve"> Textile Knitting and Weaving Machine Setters, Operators, and Tenders</t>
  </si>
  <si>
    <t>Stationary Engineers and Boiler Operators</t>
  </si>
  <si>
    <t>Chemical Processing Machine Setters, Operators, and Tenders</t>
  </si>
  <si>
    <t>Inspectors, Testers, Sorters, Samplers, and Weighers</t>
  </si>
  <si>
    <t>Jewelers and Precious Stone and Metal Workers</t>
  </si>
  <si>
    <t>Medical, Dental, and Ophthalmic Laboratory Technicians</t>
  </si>
  <si>
    <t>Etchers and Engravers</t>
  </si>
  <si>
    <t>Miscellaneous fabricated metal products</t>
  </si>
  <si>
    <t>Textile Cutting Machine Setters, Operators, and Tenders</t>
  </si>
  <si>
    <t>Furnace, Kiln, Oven, Drier, and Kettle Operators and Tenders</t>
  </si>
  <si>
    <t>Graders and Sorters, Agricultural Products</t>
  </si>
  <si>
    <t>Plasterers and Stucco Masons</t>
  </si>
  <si>
    <t>Cementing and Gluing Machine Operators and Tenders</t>
  </si>
  <si>
    <t>Forging Machine Setters, Operators, and Tenders, Metal and Plastic</t>
  </si>
  <si>
    <t>Woodworking Machine Setters, Operators, and Tenders, Except Sawing</t>
  </si>
  <si>
    <t>Sewing Machine Operators</t>
  </si>
  <si>
    <t>Textile Bleaching and Dyeing Machine Operators and Tenders</t>
  </si>
  <si>
    <t>Extruding, Forming, Pressing, and Compacting Machine Setters, Operators, and Tenders</t>
  </si>
  <si>
    <t>Food and Tobacco Roasting, Baking, and  Drying Machine Operators and Tenders</t>
  </si>
  <si>
    <t>Lay-Out Workers, Metal and Plastic</t>
  </si>
  <si>
    <t>Roofers</t>
  </si>
  <si>
    <t>Tailors, Dressmakers, and Sewers</t>
  </si>
  <si>
    <t>Grounds Maintenance Workers</t>
  </si>
  <si>
    <t>Support activities for agriculture &amp; forestry</t>
  </si>
  <si>
    <t>Electric power generation, transmission &amp; distribution</t>
  </si>
  <si>
    <t>Textile and fabric finishing &amp; coating mills</t>
  </si>
  <si>
    <t>Miscellaneous petroleum &amp; coal products</t>
  </si>
  <si>
    <t>Misc nonmetallic mineral products</t>
  </si>
  <si>
    <t>Construction mining &amp; oil field machinery</t>
  </si>
  <si>
    <t>Commercial &amp; service industry machinery</t>
  </si>
  <si>
    <t>Electronic components &amp; products, n.e.c.</t>
  </si>
  <si>
    <t>Motor vehicles &amp; motor vehicle equipment</t>
  </si>
  <si>
    <t>Health/personal care, except drug, stores</t>
  </si>
  <si>
    <t>Clothing &amp; accessories, excl shoe, stores</t>
  </si>
  <si>
    <t>Sewing, needlework &amp; piece goods stores</t>
  </si>
  <si>
    <t>Misc general merchandise stores</t>
  </si>
  <si>
    <t>Radio &amp; television broadcasting and cable</t>
  </si>
  <si>
    <t>Savings institutions, incl credit unions</t>
  </si>
  <si>
    <t>Management of companies &amp; enterprises</t>
  </si>
  <si>
    <t>Other prof, scientific &amp; technical services</t>
  </si>
  <si>
    <t>Architectural, engineering &amp; related svcs</t>
  </si>
  <si>
    <t>Computer systems design &amp; related svcs</t>
  </si>
  <si>
    <t>Scientific research &amp; development svcs</t>
  </si>
  <si>
    <t>Travel arrangements &amp; reservation svcs</t>
  </si>
  <si>
    <t>Other admin &amp; other support services</t>
  </si>
  <si>
    <t>Waste management &amp; remediation svcs</t>
  </si>
  <si>
    <t>Colleges incl junior colleges, &amp; universities</t>
  </si>
  <si>
    <t>Business, tech &amp; trade schools &amp; training</t>
  </si>
  <si>
    <t>Other schools, instruction &amp; ed'l svcs</t>
  </si>
  <si>
    <t>Electronic &amp; precision equipment repair &amp; maintenance</t>
  </si>
  <si>
    <t>Admin of human resource programs</t>
  </si>
  <si>
    <t>N/A (less than 16 years old/unemployed who never worked</t>
  </si>
  <si>
    <t>TOTAL WORKFORCE</t>
  </si>
  <si>
    <t>TOTAL POPULALTION</t>
  </si>
  <si>
    <t>Census 2000 - Aggregate Occupation Categories</t>
  </si>
  <si>
    <t>Services to Businesses &amp; Professions</t>
  </si>
  <si>
    <t>Leisure &amp; Hospitality</t>
  </si>
  <si>
    <t xml:space="preserve">  Subtotal</t>
  </si>
  <si>
    <t>N/A (under 16 years old or unemployed who never worked</t>
  </si>
  <si>
    <t>Information Services</t>
  </si>
  <si>
    <t>Subtotal - Information Services</t>
  </si>
  <si>
    <t>Census 2000 - Aggregate Industry Employment</t>
  </si>
  <si>
    <t>Census 2000 - Aggregate Occupation Categories Ranked by Share of Foreign Born Employment</t>
  </si>
  <si>
    <t>Community &amp; Social Services Occupations</t>
  </si>
  <si>
    <t>Model Makers &amp; Patternmakers, Metal and Plastic</t>
  </si>
  <si>
    <t>Pressers, Textile, Garment and Related Materials</t>
  </si>
  <si>
    <t>Power Plant Operators Distributors and Dispatchers</t>
  </si>
  <si>
    <t>Census 2000 - Aggregate Industry Employment Ranked by Share of Foreign Born Employment</t>
  </si>
  <si>
    <t>Health &amp; Education Services</t>
  </si>
  <si>
    <t>Services to Business/Professions</t>
  </si>
  <si>
    <t>Drywall Installers, Ceiling Tile Installers, and Tapers</t>
  </si>
  <si>
    <t>Helpers, Construction Trades</t>
  </si>
  <si>
    <t>Packaging and Filing Machine Operators and Tenders</t>
  </si>
  <si>
    <t>Maids and Housekeeping Cleaners</t>
  </si>
  <si>
    <t>Packers and Packagers, Hand</t>
  </si>
  <si>
    <t>Cutting Workers</t>
  </si>
  <si>
    <t>Computer Control Programmers and Operators</t>
  </si>
  <si>
    <t>Shoe and Leather Workers and Repairers</t>
  </si>
  <si>
    <t>Construction Laborers</t>
  </si>
  <si>
    <t>Cleaners of Vehicles and Equipment</t>
  </si>
  <si>
    <t>Lathe and Turning Machine Tool Setters, Operators, and Tenders, Metal and Plastic</t>
  </si>
  <si>
    <t>Tire Builders</t>
  </si>
  <si>
    <t>Hoist and Winch Operators</t>
  </si>
  <si>
    <t>Butchers and Other Meat, Poultry, and Fish Processing Workers</t>
  </si>
  <si>
    <t>Brickmasons, Blockmasons, and Stonemasons</t>
  </si>
  <si>
    <t>Carpet, Floor, and Tile Installers and Finishers</t>
  </si>
  <si>
    <t>Dishwashers</t>
  </si>
  <si>
    <t>Cooks</t>
  </si>
  <si>
    <t>Insulation Workers</t>
  </si>
  <si>
    <t>Laundry and Dry-Cleaning Workers</t>
  </si>
  <si>
    <t>Painting Workers</t>
  </si>
  <si>
    <t>Crop production</t>
  </si>
  <si>
    <t>Retail Trade</t>
  </si>
  <si>
    <t>Transportation and Warehousing</t>
  </si>
  <si>
    <t>Subtotal - Wholesale Trade</t>
  </si>
  <si>
    <t>Subtotal - Retail Trade</t>
  </si>
  <si>
    <t>Subtotal - Transportation and Warehousing</t>
  </si>
  <si>
    <t>Financial Activities</t>
  </si>
  <si>
    <t>Subtotal - Financial Activities</t>
  </si>
  <si>
    <t>Subtotal - Services to Businesses &amp; Professions</t>
  </si>
  <si>
    <t>Subtotal - Education &amp; Health Services</t>
  </si>
  <si>
    <t>Leisure and Hospitality</t>
  </si>
  <si>
    <t>Education and Health Services</t>
  </si>
  <si>
    <t>Subtotal - Leisure &amp; Hospitality</t>
  </si>
  <si>
    <t>Other Services</t>
  </si>
  <si>
    <t>Subtotal - Other Services</t>
  </si>
  <si>
    <t>Public Administration</t>
  </si>
  <si>
    <t>Subtotal - Public Administration</t>
  </si>
  <si>
    <t>Active Duty Military</t>
  </si>
  <si>
    <t>Subtotal - Active Duty Military</t>
  </si>
  <si>
    <t>Paper Goods Machine Setters, Operators, and Tenders</t>
  </si>
  <si>
    <t>Drilling and Boring Machine Tool Setters, Operators, and Tenders, Metal and Plastic</t>
  </si>
  <si>
    <t>Chefs and Head Cooks</t>
  </si>
  <si>
    <t>Bakers</t>
  </si>
  <si>
    <t>Fence Erectors</t>
  </si>
  <si>
    <t>Janitors and Building Cleaners</t>
  </si>
  <si>
    <t>Food Preparation Workers</t>
  </si>
  <si>
    <t>Furniture Finishers</t>
  </si>
  <si>
    <t>Upholsterers</t>
  </si>
  <si>
    <t>Logging Workers</t>
  </si>
  <si>
    <t>Industrial Truck and Tractor Operators</t>
  </si>
  <si>
    <t>Food Batchmakers</t>
  </si>
  <si>
    <t>Sawing Machine Setters, Operators, and Tenders, Wood</t>
  </si>
  <si>
    <t>Job Printers</t>
  </si>
  <si>
    <t>Welding, Soldering, and Brazing Workers</t>
  </si>
  <si>
    <t>Painters, Construction and Maintenance</t>
  </si>
  <si>
    <t>Machine Feeders and Offbearers</t>
  </si>
  <si>
    <t>Office Machine Operators, Except Computer</t>
  </si>
  <si>
    <t>Carpenters</t>
  </si>
  <si>
    <t>Automotive Body and Related Repairers</t>
  </si>
  <si>
    <t>Molders and Molding Machine Setters, Operators, and Tenders, Metal and Plastic</t>
  </si>
  <si>
    <t>Molders, Shapers, and Casters, Except Metal and Plastic</t>
  </si>
  <si>
    <t>Home Appliance Repairers</t>
  </si>
  <si>
    <t>Cutting, Punching, and Press Machine Setters, Operators, and Tenders, Metal and Plastic</t>
  </si>
  <si>
    <t>Forest and Conservation Workers</t>
  </si>
  <si>
    <t>Manufactured Building and Mobile Home Installers</t>
  </si>
  <si>
    <t>Automotive Service Technicians and Mechanics</t>
  </si>
  <si>
    <t>Cabinetmakers and Bench Carpenters</t>
  </si>
  <si>
    <t>Helpers--Production Workers</t>
  </si>
  <si>
    <t>Unemployed: in the labor force, who last worked more than 5 years ago</t>
  </si>
  <si>
    <t>Paving, Surfacing, and Tamping Equipment Operators</t>
  </si>
  <si>
    <t>Animal Trainers</t>
  </si>
  <si>
    <t>Refuse and Recyclable Material Collectors</t>
  </si>
  <si>
    <t>Crushing, Grinding, Polishing, Mixing, and Blending Workers</t>
  </si>
  <si>
    <t>Hazardous Materials</t>
  </si>
  <si>
    <t>Highway Maintenance Workers</t>
  </si>
  <si>
    <t>Glaziers</t>
  </si>
  <si>
    <t>Electricians</t>
  </si>
  <si>
    <t>Sheet Metal Workers</t>
  </si>
  <si>
    <t>Elevator Installers and Repairers</t>
  </si>
  <si>
    <t>Boilermakers</t>
  </si>
  <si>
    <t>Paperhangers</t>
  </si>
  <si>
    <t>Rail-Track Laying and Maintenance Equipment Operators</t>
  </si>
  <si>
    <t>Septic Tank Servicers and Sewer Pipe Cleaners</t>
  </si>
  <si>
    <t>Naturalized Citizen</t>
  </si>
  <si>
    <t>Non Citizen</t>
  </si>
  <si>
    <t>Iron and Steel Workers</t>
  </si>
  <si>
    <t>Misc Construction Equipment Operators</t>
  </si>
  <si>
    <t>Agricultural Inspectors</t>
  </si>
  <si>
    <t>Pest Control Workers</t>
  </si>
  <si>
    <t>Bartenders</t>
  </si>
  <si>
    <t>Counter Attendants, Cafeteria, Food Concession, and Coffee Shop</t>
  </si>
  <si>
    <t>Waiters and Waitresses</t>
  </si>
  <si>
    <t>Food Servers, Nonrestaurant</t>
  </si>
  <si>
    <t>Hosts and Hostesses, Restaurant, Lounge, and Coffee Shop</t>
  </si>
  <si>
    <t>Rolling Machine Setters, Operators, and Tenders, Metal and Plastic</t>
  </si>
  <si>
    <t>Machinists</t>
  </si>
  <si>
    <t>Metal Furnace and Kiln Operators and Tenders</t>
  </si>
  <si>
    <t>Heat Treating Equipment Setters, Operators, and Tenders, Metal and Plastic</t>
  </si>
  <si>
    <t>Tool Grinders, Filers, and Sharpeners</t>
  </si>
  <si>
    <t>Prepress Technicians and Workers</t>
  </si>
  <si>
    <t>Printing Machine Operators</t>
  </si>
  <si>
    <t>Shoe Machine Operators and Tenders</t>
  </si>
  <si>
    <t>Textile Winding, Twisting, and Drawing Out Machine Setters, Operators, and Tenders</t>
  </si>
  <si>
    <t>Water and Liquid Waste Treatment Plant and System Operators</t>
  </si>
  <si>
    <t>Misc Plant and System Operators</t>
  </si>
  <si>
    <t>Photographic Process Workers and Processing Machine Operators</t>
  </si>
  <si>
    <t>Cleaning Washing &amp; Metal Pkng Equip Operators</t>
  </si>
  <si>
    <t>Military Officer Special and Tactical Weapons Leaders/Mgrs</t>
  </si>
  <si>
    <t>Enlisted Military Supervisors/Mgrs</t>
  </si>
  <si>
    <t>Military Enlisted Tactical Operations and Air/Weapons Specialists and Crew Members</t>
  </si>
  <si>
    <t>Military, Rank Not Specified (Census only)</t>
  </si>
  <si>
    <t>Unemployed, with no work experience in past 5 years</t>
  </si>
  <si>
    <t>Numbers</t>
  </si>
  <si>
    <t>Census 2000 - Occupation Detail</t>
  </si>
  <si>
    <t>Chief Executives</t>
  </si>
  <si>
    <t>Legislators</t>
  </si>
  <si>
    <t>Business Operations Specialists</t>
  </si>
  <si>
    <t>Financial Specialists</t>
  </si>
  <si>
    <t>Computer and Mathematical Occupations</t>
  </si>
  <si>
    <t>Architecture and Engineering Occupations</t>
  </si>
  <si>
    <t>Legal Occupations</t>
  </si>
  <si>
    <t>Naturalized Citizens</t>
  </si>
  <si>
    <t>Subtotal - Management Occupations</t>
  </si>
  <si>
    <t>Subtotal - Business Operations Specialists</t>
  </si>
  <si>
    <t>Subtotal - Financial Specialists</t>
  </si>
  <si>
    <t>Subtotal - Computer &amp; Engineering Occupations</t>
  </si>
  <si>
    <t>Subtotal - Architecture &amp; Engineering Occupations</t>
  </si>
  <si>
    <t>Subtotal - Life, Physical &amp; Social Science Occupations</t>
  </si>
  <si>
    <t>Subtotal - Legal Occupations</t>
  </si>
  <si>
    <t>Subtotal - Education, Training &amp; Library Occupations</t>
  </si>
  <si>
    <t>Subtotal - Art/Design/Ent./Sports &amp; Media Occupations</t>
  </si>
  <si>
    <t>Subtotal - Healthcare Pract. &amp; Technical Occupations</t>
  </si>
  <si>
    <t>Subtotal - Healthcare Support Occupations</t>
  </si>
  <si>
    <t>Subtotal - Protection Service Occupations</t>
  </si>
  <si>
    <t>Subtotal - Food Prep &amp; Serving Occupations</t>
  </si>
  <si>
    <t>Subtotal - Bldg/Grounds Cleaning/Maint Occupations</t>
  </si>
  <si>
    <t>Subtotal - Personal Care &amp; Service Occupations</t>
  </si>
  <si>
    <t>Subtotal - Sales Occupations</t>
  </si>
  <si>
    <t>Farm product raw materials</t>
  </si>
  <si>
    <t>Petroleum and petroleum products</t>
  </si>
  <si>
    <t>Alcoholic beverages</t>
  </si>
  <si>
    <t>Farm supplies</t>
  </si>
  <si>
    <t>Electronic markets, agents and brokers, Miscellaneous nondurable goods</t>
  </si>
  <si>
    <t>Not specified trade</t>
  </si>
  <si>
    <t>Automobile dealers</t>
  </si>
  <si>
    <t>Other motor vehicle dealers</t>
  </si>
  <si>
    <t>Auto parts, accessories, and tire stores</t>
  </si>
  <si>
    <t>Furniture and home furnishings stores</t>
  </si>
  <si>
    <t>Household appliance stores</t>
  </si>
  <si>
    <t>Radio, tv, and computer stores</t>
  </si>
  <si>
    <t>Building material and supplies dealers</t>
  </si>
  <si>
    <t>Hardware stores</t>
  </si>
  <si>
    <t>Subtotal - Manufacturing</t>
  </si>
  <si>
    <t>Wholesale Trade</t>
  </si>
  <si>
    <t>Grocery stores</t>
  </si>
  <si>
    <t>Specialty food stores</t>
  </si>
  <si>
    <t>Beer, wine, and liquor stores</t>
  </si>
  <si>
    <t>Pharmacies and drug stores</t>
  </si>
  <si>
    <t>Gasoline stations</t>
  </si>
  <si>
    <t>Shoe stores</t>
  </si>
  <si>
    <t>Jewelry, luggage,and leather goods stores</t>
  </si>
  <si>
    <t>Music stores</t>
  </si>
  <si>
    <t>Book stores and news dealers</t>
  </si>
  <si>
    <t>Department stores</t>
  </si>
  <si>
    <t>Florists</t>
  </si>
  <si>
    <t>Office supplies and stationary stores</t>
  </si>
  <si>
    <t>Used merchandise stores</t>
  </si>
  <si>
    <t>Gift, novelty, and souvenir shops</t>
  </si>
  <si>
    <t>Miscellaneous stores</t>
  </si>
  <si>
    <t>Electronic shopping and mail-order houses</t>
  </si>
  <si>
    <t>Vending machine operators</t>
  </si>
  <si>
    <t>Accounting, tax preparation, bookkeeping and payroll services</t>
  </si>
  <si>
    <t>Administration of economic programs and space research</t>
  </si>
  <si>
    <t>Administration of environmental quality and housing programs</t>
  </si>
  <si>
    <t>Advertising and related services</t>
  </si>
  <si>
    <t>Fuel dealers</t>
  </si>
  <si>
    <t>Other direct selling establishments</t>
  </si>
  <si>
    <t>Air transportation</t>
  </si>
  <si>
    <t>Rail transportation</t>
  </si>
  <si>
    <t>Water transportation</t>
  </si>
  <si>
    <t>Truck transportation</t>
  </si>
  <si>
    <t>Bus service and urban transit</t>
  </si>
  <si>
    <t>Taxi and limousine service</t>
  </si>
  <si>
    <t>Pipeline transportation</t>
  </si>
  <si>
    <t>Scenic and sightseeing transportation</t>
  </si>
  <si>
    <t>Services incidental to transportation</t>
  </si>
  <si>
    <t>Postal service</t>
  </si>
  <si>
    <t>Couriers and messengers</t>
  </si>
  <si>
    <t>Warehousing and storage</t>
  </si>
  <si>
    <t>Newspaper publishers</t>
  </si>
  <si>
    <t>Software publishing</t>
  </si>
  <si>
    <t>Motion pictures and video industries</t>
  </si>
  <si>
    <t>Sound recording industries</t>
  </si>
  <si>
    <t>Wired telecommunications carriers</t>
  </si>
  <si>
    <t>Other telecommunication services, Internet service providers</t>
  </si>
  <si>
    <t>Libraries and archives</t>
  </si>
  <si>
    <t>Other information services</t>
  </si>
  <si>
    <t>Data processing services</t>
  </si>
  <si>
    <t>Banking and related activities</t>
  </si>
  <si>
    <t>Non-depository credit and related activities</t>
  </si>
  <si>
    <t>Securities, commodities, funds, trusts, and other financial investments</t>
  </si>
  <si>
    <t>Insurance carriers and related activities</t>
  </si>
  <si>
    <t>Real estate</t>
  </si>
  <si>
    <t>Automotive equipment rental and leasing</t>
  </si>
  <si>
    <t>Video tape and disk rental</t>
  </si>
  <si>
    <t>Other consumer goods rental</t>
  </si>
  <si>
    <t>Commercial, industrial, and other intangible assets rental and leasing</t>
  </si>
  <si>
    <t>Legal services</t>
  </si>
  <si>
    <t>Specialized design services</t>
  </si>
  <si>
    <t>Management, scientific and technical consulting services</t>
  </si>
  <si>
    <t>Veterinary services</t>
  </si>
  <si>
    <t>Employment services</t>
  </si>
  <si>
    <t>Business support services</t>
  </si>
  <si>
    <t>Investigation and security services</t>
  </si>
  <si>
    <t>Services to buildings and dwellings</t>
  </si>
  <si>
    <t>Landscaping services</t>
  </si>
  <si>
    <t>Elementary and secondary schools</t>
  </si>
  <si>
    <t>Offices of physicians</t>
  </si>
  <si>
    <t>Offices of dentists</t>
  </si>
  <si>
    <t>Office of chiropractors</t>
  </si>
  <si>
    <t>Offices of optometrists</t>
  </si>
  <si>
    <t>Offices of other health practitioners</t>
  </si>
  <si>
    <t>Outpatient care centers</t>
  </si>
  <si>
    <t>Home health care services</t>
  </si>
  <si>
    <t>Other health care services</t>
  </si>
  <si>
    <t>Hospitals</t>
  </si>
  <si>
    <t>Nursing care facilities</t>
  </si>
  <si>
    <t>Residential care facilities, without nursing</t>
  </si>
  <si>
    <t>Individual and family services</t>
  </si>
  <si>
    <t>Community food and housing, and emergency services</t>
  </si>
  <si>
    <t>Vocational rehabilitation services</t>
  </si>
  <si>
    <t>Child day care services</t>
  </si>
  <si>
    <t>Independent artists, performing arts, spectator sports and related industries</t>
  </si>
  <si>
    <t>Museums, art galleries, historical sites, and similar institutions</t>
  </si>
  <si>
    <t>Bowling centers</t>
  </si>
  <si>
    <t>Other amusement, gambling, and recreation industries</t>
  </si>
  <si>
    <t>Traveler accommodation</t>
  </si>
  <si>
    <t>Recreational vehicle parks and camps, and rooming and boarding houses</t>
  </si>
  <si>
    <t>Restaurants and other food services</t>
  </si>
  <si>
    <t>Drinking places, alcohol beverages</t>
  </si>
  <si>
    <t>Automotive repair and maintenance</t>
  </si>
  <si>
    <t>Car washes</t>
  </si>
  <si>
    <t>Commercial and industrial machinery and equipment repair and maintenance</t>
  </si>
  <si>
    <t>Personal and household goods repair and maintenance</t>
  </si>
  <si>
    <t>Footwear and leather goods repair</t>
  </si>
  <si>
    <t>Barber shops</t>
  </si>
  <si>
    <t>Beauty salons</t>
  </si>
  <si>
    <t>Drycleaning and laundry services</t>
  </si>
  <si>
    <t>Other personal services</t>
  </si>
  <si>
    <t>Religious organizations</t>
  </si>
  <si>
    <t>Civic, social, advocacy organizations and grantmaking and giving services</t>
  </si>
  <si>
    <t>Labor unions</t>
  </si>
  <si>
    <t>Business, professional, political and similar organizations</t>
  </si>
  <si>
    <t>Private households</t>
  </si>
  <si>
    <t>Executive offices and legislative bodies</t>
  </si>
  <si>
    <t>Public finance activities</t>
  </si>
  <si>
    <t>Other general government and support</t>
  </si>
  <si>
    <t>Justice, public order, and safety activities</t>
  </si>
  <si>
    <t>National security and international affairs</t>
  </si>
  <si>
    <t>U.S. Army</t>
  </si>
  <si>
    <t>U.S. Air Force</t>
  </si>
  <si>
    <t>U.S. Navy</t>
  </si>
  <si>
    <t>U.S. Marines</t>
  </si>
  <si>
    <t>U.S. Coast Guard</t>
  </si>
  <si>
    <t>U.S. Armed forces, branch not specified</t>
  </si>
  <si>
    <t>Military reserves or national guard</t>
  </si>
  <si>
    <t>Subtotal - Office &amp; Admin Support Occupations</t>
  </si>
  <si>
    <t>Subtotal - Farming, Fishing &amp; Forestry Occupations</t>
  </si>
  <si>
    <t xml:space="preserve">Subtotal - Construction Trades Occupations </t>
  </si>
  <si>
    <t>Subtotal - Extraction Workers</t>
  </si>
  <si>
    <t>Subtotal - Installation, Maintenance &amp; Repair Occupations</t>
  </si>
  <si>
    <t>Subtotal - Production Occupations</t>
  </si>
  <si>
    <t>Subtotal - Transportation &amp; Mat'l Moving Occupations</t>
  </si>
  <si>
    <t>Subtotal - Military Specific Occupations</t>
  </si>
  <si>
    <t>Total Workforce</t>
  </si>
  <si>
    <t>Computer &amp; Engineering</t>
  </si>
  <si>
    <t>Architecture &amp; Engineering</t>
  </si>
  <si>
    <t>Life, Physical &amp; Social Science</t>
  </si>
  <si>
    <t>Community &amp; Social Services</t>
  </si>
  <si>
    <t>Education, Training &amp; Library</t>
  </si>
  <si>
    <t>Art/Design/Ent./Sports &amp; Media</t>
  </si>
  <si>
    <t>Healthcare Pract. &amp; Technical</t>
  </si>
  <si>
    <t>Healthcare Support</t>
  </si>
  <si>
    <t>Protection Services</t>
  </si>
  <si>
    <t>Food Prep &amp; Serving</t>
  </si>
  <si>
    <t>Bldg/Grounds Cleaning/Maintenance</t>
  </si>
  <si>
    <t>Personal Care &amp; Services</t>
  </si>
  <si>
    <t>Office &amp; Administrative Support</t>
  </si>
  <si>
    <t>Farming, Fishing &amp; Forestry</t>
  </si>
  <si>
    <t>Extraction</t>
  </si>
  <si>
    <t>Installation, Maintenance &amp; Repair</t>
  </si>
  <si>
    <t>Transportation &amp; Material Moving</t>
  </si>
  <si>
    <t>Military Occupations</t>
  </si>
  <si>
    <t>USPS Mail Srtrs, Processors, &amp; Machine Oprtrs</t>
  </si>
  <si>
    <t>Cement Mason Finishers, &amp; Terrazzo Workers</t>
  </si>
  <si>
    <t>Coin, Vending, &amp; Amusement Machine Servicers</t>
  </si>
  <si>
    <t>Grinding, Lapping, Polishing, &amp; Buffing Machine Tool Setters, Operators, Tenders, Metal &amp; Plastic</t>
  </si>
  <si>
    <t>Share</t>
  </si>
  <si>
    <t xml:space="preserve">Total Workforce    </t>
  </si>
  <si>
    <t xml:space="preserve">Total Population    </t>
  </si>
  <si>
    <t>Number Employed by Nativity</t>
  </si>
  <si>
    <t>Share of Workforce by Nativity</t>
  </si>
  <si>
    <t>Healthcare Support Occupations</t>
  </si>
  <si>
    <t>Protective Service Occupations</t>
  </si>
  <si>
    <t>Personal Care and Service Occupations</t>
  </si>
  <si>
    <t>Sales Occupations</t>
  </si>
  <si>
    <t>Life, Physical &amp; Social Science Occupations</t>
  </si>
  <si>
    <t>Education, Training, &amp; Library Occupations</t>
  </si>
  <si>
    <t>Arts/Design/Ent./Sports &amp; Media Occupations</t>
  </si>
  <si>
    <t>Healthcare Pract. &amp; Technical Occupations</t>
  </si>
  <si>
    <t>Food Preparation &amp; Serving Occupations</t>
  </si>
  <si>
    <t>Bldg/Grounds Cleaning/Maint Occupations</t>
  </si>
  <si>
    <t>Office &amp; Admin Support Occupations</t>
  </si>
  <si>
    <t>Installation, Maintenance, &amp; Repair Workers</t>
  </si>
  <si>
    <t>Farming, Fishing, and Forestry Occupations</t>
  </si>
  <si>
    <t>Construction Trades</t>
  </si>
  <si>
    <t>Extraction Workers</t>
  </si>
  <si>
    <t>Total Foreign Born</t>
  </si>
  <si>
    <t>Non Citizens</t>
  </si>
  <si>
    <t>N/A (under 16 or not in workforce)</t>
  </si>
  <si>
    <t>Production Occupations:</t>
  </si>
  <si>
    <t>Transportation &amp; Material Moving Occupations</t>
  </si>
  <si>
    <t>Pipelayers, Plumbers, Pipefitters, and Steamfitters</t>
  </si>
  <si>
    <t>Construction and Building Inspectors</t>
  </si>
  <si>
    <t>Derrick, Rotary Drill, and Service Unit Operators, and Roustabouts, Oil, Gas, and Mining</t>
  </si>
  <si>
    <t>Earth Drillers, Except Oil and Gas</t>
  </si>
  <si>
    <t>Explosives Workers, Ordnance Handling Experts, and Blasters</t>
  </si>
  <si>
    <t>Mining Machine Operators</t>
  </si>
  <si>
    <t>Postsecondary Teachers</t>
  </si>
  <si>
    <t>Preschool and Kindergarten Teachers</t>
  </si>
  <si>
    <t>Elementary and Middle School Teachers</t>
  </si>
  <si>
    <t>Secondary School Teachers</t>
  </si>
  <si>
    <t>Special Education Teachers</t>
  </si>
  <si>
    <t>Other Teachers and Instructors</t>
  </si>
  <si>
    <t>Archivists, Curators, and Museum Technicians</t>
  </si>
  <si>
    <t>Librarians</t>
  </si>
  <si>
    <t>Library Technicians</t>
  </si>
  <si>
    <t>Other Education, Training, and Library Workers</t>
  </si>
  <si>
    <t>Artists and Related Workers</t>
  </si>
  <si>
    <t>Designers</t>
  </si>
  <si>
    <t>Actors</t>
  </si>
  <si>
    <t>Producers and Directors</t>
  </si>
  <si>
    <t>Athletes, Coaches, Umpires, and Related Workers</t>
  </si>
  <si>
    <t>Dancers and Choreographers</t>
  </si>
  <si>
    <t>Musicians, Singers, and Related Workers</t>
  </si>
  <si>
    <t>Announcers</t>
  </si>
  <si>
    <t>News Analysts, Reporters, and Correspondents</t>
  </si>
  <si>
    <t>Public Relations Specialists</t>
  </si>
  <si>
    <t>Editors</t>
  </si>
  <si>
    <t>Technical Writers</t>
  </si>
  <si>
    <t>Writers and Authors</t>
  </si>
  <si>
    <t>Photographers</t>
  </si>
  <si>
    <t>Misc Media and Communications Workers</t>
  </si>
  <si>
    <t>Misc Legal Support Workers</t>
  </si>
  <si>
    <t>Misc Construction and Related Workers</t>
  </si>
  <si>
    <t>Misc Assemblers and Fabricators</t>
  </si>
  <si>
    <t>Misc Textile, Apparel, and Furnishings Workers,  Except Upholsterers</t>
  </si>
  <si>
    <t>Broadcast &amp; Sound Engineering Techs, Radio Operators, Other Media &amp; Comm Equip Workers</t>
  </si>
  <si>
    <t>Other Entertainers, Performers, Sports &amp; Related Workers</t>
  </si>
  <si>
    <t>Television, Video, &amp; Motion Picture Camera Operators and Editors</t>
  </si>
  <si>
    <t>Chiropractors</t>
  </si>
  <si>
    <t>Dentists</t>
  </si>
  <si>
    <t>Dietitians and Nutritionists</t>
  </si>
  <si>
    <t>Optometrists</t>
  </si>
  <si>
    <t>Pharmacists</t>
  </si>
  <si>
    <t>Physicians and Surgeons</t>
  </si>
  <si>
    <t>Podiatrists</t>
  </si>
  <si>
    <t>Registered Nurses</t>
  </si>
  <si>
    <t>Audiologists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</si>
  <si>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</si>
  <si>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</si>
  <si>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</si>
  <si>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</si>
  <si>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</si>
  <si>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</si>
  <si>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Therapists, All Other</t>
  </si>
  <si>
    <t>Veterinarians</t>
  </si>
  <si>
    <t>Clinical Laboratory Technologists and Technicians</t>
  </si>
  <si>
    <t>Dental Hygienists</t>
  </si>
  <si>
    <t>Diagnostic Related Technologists and Technicians</t>
  </si>
  <si>
    <t>Emergency Medical Technicians and Paramedics</t>
  </si>
  <si>
    <t>Health Diagnosing and Treating Practitioner Support Technicians</t>
  </si>
  <si>
    <t>Licensed Practical and Licensed Vocational Nurses</t>
  </si>
  <si>
    <t>Opticians, Dispensing</t>
  </si>
  <si>
    <t>Misc Health Technologists and Technicians</t>
  </si>
  <si>
    <t>Nursing, Psychiatric, and Home Health Aides</t>
  </si>
  <si>
    <t>Massage Therapists</t>
  </si>
  <si>
    <t>Supervisors, Protective Service Workers, All Other</t>
  </si>
  <si>
    <t>Fire Fighters</t>
  </si>
  <si>
    <t>Fire Inspectors</t>
  </si>
  <si>
    <t>Bailiffs, Correctional Officers, and Jailers</t>
  </si>
  <si>
    <t>Detectives and Criminal Investigators</t>
  </si>
  <si>
    <t>Misc Law Enforcement Workers</t>
  </si>
  <si>
    <t>Police Officers</t>
  </si>
  <si>
    <t>Animal Control Workers</t>
  </si>
  <si>
    <t>Private Detectives and Investigators</t>
  </si>
  <si>
    <t>Security Guards and Gaming Surveillance Officers</t>
  </si>
  <si>
    <t>Crossing Guards</t>
  </si>
  <si>
    <t>Lifeguards and Other Protective Service Workers</t>
  </si>
  <si>
    <t>Dining Room, Cafeteria Attendants, Bartender Helpers, &amp; Misc Food Prep &amp; Serving Workers</t>
  </si>
  <si>
    <t>Nonfarm Animal Caretakers</t>
  </si>
  <si>
    <t>Gaming Services Workers</t>
  </si>
  <si>
    <t>Motion Picture Projectionists</t>
  </si>
  <si>
    <t>Ushers, Lobby Attendants, and Ticket Takers</t>
  </si>
  <si>
    <t>Funeral Service Workers</t>
  </si>
  <si>
    <t>Barbers</t>
  </si>
  <si>
    <t>Hairdressers, Hairstylists, and Cosmetologists</t>
  </si>
  <si>
    <t>Misc Personal Appearance Workers</t>
  </si>
  <si>
    <t>Baggage Porters, Bellhops, and Concierges</t>
  </si>
  <si>
    <t>Tour and Travel Guides</t>
  </si>
  <si>
    <t>Transportation Attendants</t>
  </si>
  <si>
    <t>Child Care Workers</t>
  </si>
  <si>
    <t>Personal and Home Care Aides</t>
  </si>
  <si>
    <t>Recreation and Fitness Workers</t>
  </si>
  <si>
    <t>Residential Advisors</t>
  </si>
  <si>
    <t>Personal Care and Service Workers, All Other</t>
  </si>
  <si>
    <t>Cashiers</t>
  </si>
  <si>
    <t>Counter and Rental Clerks</t>
  </si>
  <si>
    <t>Parts Salespersons</t>
  </si>
  <si>
    <t>Retail Salespersons</t>
  </si>
  <si>
    <t>Advertising Sales Agents</t>
  </si>
  <si>
    <t>Insurance Sales Agents</t>
  </si>
  <si>
    <t>Securities, Commodities, and Financial Services Sales Agents</t>
  </si>
  <si>
    <t>Travel Agents</t>
  </si>
  <si>
    <t>Sales Representatives, Services, All Other</t>
  </si>
  <si>
    <t>Sales Representatives, Wholesale and Manufacturing</t>
  </si>
  <si>
    <t>Models, Demonstrators, and Product Promoters</t>
  </si>
  <si>
    <t>Real Estate Brokers and Sales Agents</t>
  </si>
  <si>
    <t>Sales Engineers</t>
  </si>
  <si>
    <t>Telemarketers</t>
  </si>
  <si>
    <t>Door-To-Door Sales Workers, News and Street Vendors, and Related Workers</t>
  </si>
  <si>
    <t>Sales and Related Workers, All Other</t>
  </si>
  <si>
    <t>Telephone Operators</t>
  </si>
  <si>
    <t>Communications Equipment Operators, All Other</t>
  </si>
  <si>
    <t>Bill and Account Collectors</t>
  </si>
  <si>
    <t>Billing and Posting Clerks and Machine Operators</t>
  </si>
  <si>
    <t>Bookkeeping, Accounting, and Auditing Clerks</t>
  </si>
  <si>
    <t>Gaming Cage Workers</t>
  </si>
  <si>
    <t>Payroll and Timekeeping Clerks</t>
  </si>
  <si>
    <t>Procurement Clerks</t>
  </si>
  <si>
    <t>Tellers</t>
  </si>
  <si>
    <t>Brokerage Clerks</t>
  </si>
  <si>
    <t>Court, Municipal, and License Clerks</t>
  </si>
  <si>
    <t>Credit Authorizers, Checkers, and Clerks</t>
  </si>
  <si>
    <t>Customer Service Representatives</t>
  </si>
  <si>
    <t>Eligibility Interviewers, Government Programs</t>
  </si>
  <si>
    <t>File Clerks</t>
  </si>
  <si>
    <t>Manufacturing</t>
  </si>
  <si>
    <t>Dairy products</t>
  </si>
  <si>
    <t>Animal slaughtering and processing</t>
  </si>
  <si>
    <t>Retail bakeries</t>
  </si>
  <si>
    <t>Bakeries, except retail</t>
  </si>
  <si>
    <t>Seafood and other miscellaneous foods, n.e.c.</t>
  </si>
  <si>
    <t>Not specified food industries</t>
  </si>
  <si>
    <t>Beverage</t>
  </si>
  <si>
    <t>Tobacco</t>
  </si>
  <si>
    <t>Fiber, yarn, and thread mills</t>
  </si>
  <si>
    <t>Fabric mills, except knitting</t>
  </si>
  <si>
    <t>Carpets and rugs</t>
  </si>
  <si>
    <t>Knitting mills</t>
  </si>
  <si>
    <t>Cut and sew apparel</t>
  </si>
  <si>
    <t>Apparel accessories and other apparel</t>
  </si>
  <si>
    <t>Footwear</t>
  </si>
  <si>
    <t>Leather tanning and products, except footwear</t>
  </si>
  <si>
    <t>Pulp, paper, and paperboard mills</t>
  </si>
  <si>
    <t>Paperboard containers and boxes</t>
  </si>
  <si>
    <t>Miscellaneous paper and pulp products</t>
  </si>
  <si>
    <t>Printing and related support activities</t>
  </si>
  <si>
    <t>Petroleum refining</t>
  </si>
  <si>
    <t>Resin, synthetic rubber and fibers, and filaments</t>
  </si>
  <si>
    <t>Agricultural chemicals</t>
  </si>
  <si>
    <t>Pharmaceuticals and medicines</t>
  </si>
  <si>
    <t>Paint, coating, and adhesives</t>
  </si>
  <si>
    <t>Soap, cleaning compound, and cosmetics</t>
  </si>
  <si>
    <t>Industrial and miscellaneous chemicals</t>
  </si>
  <si>
    <t>Plastics products</t>
  </si>
  <si>
    <t>Tires</t>
  </si>
  <si>
    <t>Rubber products, except tires</t>
  </si>
  <si>
    <t>Pottery, ceramics, and related products</t>
  </si>
  <si>
    <t>Structural clay products</t>
  </si>
  <si>
    <t>Glass and glass products</t>
  </si>
  <si>
    <t>Cement, concrete, lime, and gypsum products</t>
  </si>
  <si>
    <t>Iron and steel mills and steel products</t>
  </si>
  <si>
    <t>Aluminum production and processing</t>
  </si>
  <si>
    <t>Nonferrous metal, except aluminum, production and processing</t>
  </si>
  <si>
    <t>Foundries</t>
  </si>
  <si>
    <t>Metal forgings and stampings</t>
  </si>
  <si>
    <t>Cutlery and hand tools</t>
  </si>
  <si>
    <t>Structural metals, and tank and shipping containers</t>
  </si>
  <si>
    <t>Machine shops; turned products; screws, nuts and bolts</t>
  </si>
  <si>
    <t>Coating, engraving, heat treating and allied activities</t>
  </si>
  <si>
    <t>Ordnance</t>
  </si>
  <si>
    <t>Not specified metal industries</t>
  </si>
  <si>
    <t>Agricultural implements</t>
  </si>
  <si>
    <t>Metalworking machinery</t>
  </si>
  <si>
    <t>Engines, turbines, and power transmission equipment</t>
  </si>
  <si>
    <t>Machinery, n.e.c.</t>
  </si>
  <si>
    <t>Not specified machinery</t>
  </si>
  <si>
    <t>Computer and peripheral equipment</t>
  </si>
  <si>
    <t>Communications, audio, and video equipment</t>
  </si>
  <si>
    <t>Navigational, measuring, electromedical, and control instruments</t>
  </si>
  <si>
    <t>Household appliances</t>
  </si>
  <si>
    <t>Electrical machinery, equipment, and supplies, n.e.c.</t>
  </si>
  <si>
    <t>Aircraft and parts</t>
  </si>
  <si>
    <t>Aerospace products and parts</t>
  </si>
  <si>
    <t>Railroad rolling stock</t>
  </si>
  <si>
    <t>Ship and boat building</t>
  </si>
  <si>
    <t>Other transportation equipment</t>
  </si>
  <si>
    <t>Sawmills and wood preservation</t>
  </si>
  <si>
    <t>Veneer, plywood, and engineered wood products</t>
  </si>
  <si>
    <t>Prefabricated wood buildings and mobile homes</t>
  </si>
  <si>
    <t>Miscellaneous wood products</t>
  </si>
  <si>
    <t>Furniture and fixtures</t>
  </si>
  <si>
    <t>Medical equipment and supplies</t>
  </si>
  <si>
    <t>Toys, amusement, and sporting goods</t>
  </si>
  <si>
    <t>Miscellaneous manufacturing, n.e.c.</t>
  </si>
  <si>
    <t>Not specified industries</t>
  </si>
  <si>
    <t>Motor vehicles, parts and supplies</t>
  </si>
  <si>
    <t>Furniture and home furnishing</t>
  </si>
  <si>
    <t>Lumber and other construction materials</t>
  </si>
  <si>
    <t>Professional and commercial equipment and supplies</t>
  </si>
  <si>
    <t>Metals and minerals, except petroleum</t>
  </si>
  <si>
    <t>Electrical goods</t>
  </si>
  <si>
    <t>Hardware, plumbing and heating equipment, and supplies</t>
  </si>
  <si>
    <t>Machinery, equipment, and supplies</t>
  </si>
  <si>
    <t>Recyclable material</t>
  </si>
  <si>
    <t>Miscellaneous durable goods</t>
  </si>
  <si>
    <t>Paper and paper products</t>
  </si>
  <si>
    <t>Drugs, sundries, and chemical and allied products</t>
  </si>
  <si>
    <t>Apparel, fabrics, and notions</t>
  </si>
  <si>
    <t>Groceries and related products</t>
  </si>
  <si>
    <t>Animal production</t>
  </si>
  <si>
    <t>Forestry except logging</t>
  </si>
  <si>
    <t xml:space="preserve">Agriculture &amp; Forestry </t>
  </si>
  <si>
    <t>Logging</t>
  </si>
  <si>
    <t>Fishing, hunting, and trapping</t>
  </si>
  <si>
    <t>Percent</t>
  </si>
  <si>
    <t>Mining</t>
  </si>
  <si>
    <t>Subtotal - Agriculture &amp; Forestry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</si>
  <si>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</si>
  <si>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</si>
  <si>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</si>
  <si>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</si>
  <si>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</si>
  <si>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Natural gas distribution</t>
  </si>
  <si>
    <t>Electric and gas, and other combinations</t>
  </si>
  <si>
    <t>Subtotal - Mining</t>
  </si>
  <si>
    <t>Utilities</t>
  </si>
  <si>
    <t>Water, steam, air conditioning, and irrigation systems</t>
  </si>
  <si>
    <t>Sewage treatment facilities</t>
  </si>
  <si>
    <t>Not specified utilities</t>
  </si>
  <si>
    <t>Subtotal - Utilities</t>
  </si>
  <si>
    <t>Animal food, grain and oilseed milling</t>
  </si>
  <si>
    <t>Sugar and confectionery products</t>
  </si>
  <si>
    <t>Fruit and vegetable preserving and specialty foods</t>
  </si>
  <si>
    <t>Hotel, Motel, and Resort Desk Clerks</t>
  </si>
  <si>
    <t>Interviewers, Except Eligibility and Loan</t>
  </si>
  <si>
    <t>Loan Interviewers and Clerks</t>
  </si>
  <si>
    <t>New Accounts Clerks</t>
  </si>
  <si>
    <t>Correspondence Clerks and Order Clerks</t>
  </si>
  <si>
    <t>Reservation and Transportation Ticket Agents and Travel Clerks</t>
  </si>
  <si>
    <t>Cargo and Freight Agents</t>
  </si>
  <si>
    <t>Couriers and Messengers</t>
  </si>
  <si>
    <t>Dispatchers</t>
  </si>
  <si>
    <t>Meter readers, Utilities</t>
  </si>
  <si>
    <t>Postal Service Clerks</t>
  </si>
  <si>
    <t>Postal Service Mail Carriers</t>
  </si>
  <si>
    <t>Production, Planning and Expediting Clerks</t>
  </si>
  <si>
    <t>Shipping, Receiving, and Traffic Clerks</t>
  </si>
  <si>
    <t>Stock Clerks and Order Filers</t>
  </si>
  <si>
    <t>Weighers, Measurers, Checkers, and Samplers, Record keeping</t>
  </si>
  <si>
    <t>Computer Operators</t>
  </si>
  <si>
    <t>Data Entry Keyers</t>
  </si>
  <si>
    <t>Word Processors and Typists</t>
  </si>
  <si>
    <t>Desktop Publishers</t>
  </si>
  <si>
    <t>Insurance Claims and Policy Processing Clerks</t>
  </si>
  <si>
    <t>Mail Clerks and Mail Machine Operators, Except Postal Service</t>
  </si>
  <si>
    <t>Office Clerks, General</t>
  </si>
  <si>
    <t>Proofreaders and Copy Markers</t>
  </si>
  <si>
    <t>Fishing and Hunting Workers</t>
  </si>
  <si>
    <t>General and Operations Mgrs</t>
  </si>
  <si>
    <t>Advertising and Promotions Mgrs</t>
  </si>
  <si>
    <t>Marketing and Sales Mgrs</t>
  </si>
  <si>
    <t>Public Relations Mgrs</t>
  </si>
  <si>
    <t>Financial Mgrs</t>
  </si>
  <si>
    <t>Human Resources Mgrs</t>
  </si>
  <si>
    <t>Industrial Production Mgrs</t>
  </si>
  <si>
    <t>Purchasing Mgrs</t>
  </si>
  <si>
    <t>Farm, Ranch, and Other Agricultural Mgrs</t>
  </si>
  <si>
    <t>Construction Mgrs</t>
  </si>
  <si>
    <t>Engineering Mgrs</t>
  </si>
  <si>
    <t>Food Service Mgrs</t>
  </si>
  <si>
    <t>Gaming Mgrs</t>
  </si>
  <si>
    <t>Lodging Mgrs</t>
  </si>
  <si>
    <t>Medical and Health Services Mgrs</t>
  </si>
  <si>
    <t>Natural Science Mgrs</t>
  </si>
  <si>
    <t>Mgrs, All Other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</si>
</sst>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0.0%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.25"/>
      <name val="Arial"/>
      <family val="2"/>
    </font>
    <font>
      <b/>
      <sz val="12"/>
      <name val="Arial"/>
      <family val="0"/>
    </font>
    <font>
      <sz val="11.5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.5"/>
      <name val="Arial"/>
      <family val="0"/>
    </font>
    <font>
      <b/>
      <sz val="11.5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19" applyFont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19" applyFont="1" applyBorder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3" fillId="0" borderId="0" xfId="19" applyFont="1" applyFill="1" applyAlignment="1">
      <alignment horizontal="center"/>
      <protection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Fill="1" applyAlignment="1">
      <alignment horizontal="left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19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" xfId="19" applyFont="1" applyFill="1" applyBorder="1">
      <alignment/>
      <protection/>
    </xf>
    <xf numFmtId="0" fontId="0" fillId="0" borderId="0" xfId="19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19" applyFont="1" applyAlignment="1">
      <alignment horizontal="left"/>
      <protection/>
    </xf>
    <xf numFmtId="0" fontId="0" fillId="0" borderId="0" xfId="0" applyFill="1" applyAlignment="1">
      <alignment horizontal="left"/>
    </xf>
    <xf numFmtId="3" fontId="3" fillId="0" borderId="0" xfId="19" applyNumberFormat="1" applyFont="1" applyFill="1" applyAlignment="1">
      <alignment horizontal="center"/>
      <protection/>
    </xf>
    <xf numFmtId="1" fontId="3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19" applyFont="1" applyFill="1" applyAlignment="1">
      <alignment horizontal="left"/>
      <protection/>
    </xf>
    <xf numFmtId="1" fontId="0" fillId="0" borderId="0" xfId="0" applyNumberFormat="1" applyAlignment="1">
      <alignment/>
    </xf>
    <xf numFmtId="0" fontId="0" fillId="0" borderId="0" xfId="19" applyFill="1" applyAlignment="1">
      <alignment horizontal="left"/>
      <protection/>
    </xf>
    <xf numFmtId="1" fontId="3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2" fontId="0" fillId="0" borderId="0" xfId="0" applyNumberFormat="1" applyFill="1" applyAlignment="1">
      <alignment horizontal="center"/>
    </xf>
    <xf numFmtId="172" fontId="0" fillId="2" borderId="0" xfId="0" applyNumberFormat="1" applyFont="1" applyFill="1" applyBorder="1" applyAlignment="1">
      <alignment wrapText="1"/>
    </xf>
    <xf numFmtId="10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1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72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wrapText="1"/>
    </xf>
    <xf numFmtId="3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0" fillId="0" borderId="0" xfId="19" applyFont="1" applyFill="1" applyBorder="1" applyAlignment="1">
      <alignment wrapText="1"/>
      <protection/>
    </xf>
    <xf numFmtId="3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horizontal="left" vertical="center" wrapText="1" indent="2"/>
    </xf>
    <xf numFmtId="3" fontId="3" fillId="0" borderId="0" xfId="0" applyNumberFormat="1" applyFont="1" applyAlignment="1">
      <alignment/>
    </xf>
    <xf numFmtId="1" fontId="0" fillId="0" borderId="0" xfId="20" applyNumberFormat="1">
      <alignment/>
      <protection/>
    </xf>
    <xf numFmtId="1" fontId="3" fillId="0" borderId="0" xfId="20" applyNumberFormat="1" applyFont="1">
      <alignment/>
      <protection/>
    </xf>
    <xf numFmtId="1" fontId="0" fillId="0" borderId="0" xfId="20" applyNumberFormat="1" applyFill="1">
      <alignment/>
      <protection/>
    </xf>
    <xf numFmtId="1" fontId="3" fillId="0" borderId="0" xfId="20" applyNumberFormat="1" applyFont="1" applyFill="1">
      <alignment/>
      <protection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19" applyFont="1" applyFill="1" applyAlignment="1">
      <alignment wrapText="1"/>
      <protection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8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/>
    </xf>
    <xf numFmtId="0" fontId="8" fillId="0" borderId="0" xfId="19" applyFont="1" applyFill="1" applyBorder="1" applyAlignment="1">
      <alignment/>
      <protection/>
    </xf>
    <xf numFmtId="0" fontId="3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 horizontal="left"/>
      <protection/>
    </xf>
    <xf numFmtId="3" fontId="0" fillId="0" borderId="0" xfId="0" applyNumberFormat="1" applyFill="1" applyBorder="1" applyAlignment="1">
      <alignment/>
    </xf>
    <xf numFmtId="0" fontId="0" fillId="2" borderId="0" xfId="19" applyFont="1" applyFill="1" applyBorder="1" applyAlignment="1">
      <alignment horizontal="left"/>
      <protection/>
    </xf>
    <xf numFmtId="1" fontId="0" fillId="2" borderId="0" xfId="0" applyNumberFormat="1" applyFont="1" applyFill="1" applyBorder="1" applyAlignment="1">
      <alignment/>
    </xf>
    <xf numFmtId="0" fontId="0" fillId="2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 wrapText="1"/>
      <protection/>
    </xf>
    <xf numFmtId="0" fontId="0" fillId="2" borderId="0" xfId="19" applyFont="1" applyFill="1" applyBorder="1" applyAlignment="1">
      <alignment/>
      <protection/>
    </xf>
    <xf numFmtId="0" fontId="0" fillId="2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9" applyFill="1" applyBorder="1" applyAlignment="1">
      <alignment/>
      <protection/>
    </xf>
    <xf numFmtId="0" fontId="3" fillId="0" borderId="0" xfId="19" applyFont="1" applyFill="1" applyBorder="1" applyAlignment="1">
      <alignment horizontal="left" wrapText="1"/>
      <protection/>
    </xf>
    <xf numFmtId="0" fontId="0" fillId="2" borderId="0" xfId="19" applyFont="1" applyFill="1" applyBorder="1" applyAlignment="1">
      <alignment wrapText="1"/>
      <protection/>
    </xf>
    <xf numFmtId="0" fontId="0" fillId="2" borderId="0" xfId="19" applyFont="1" applyFill="1" applyBorder="1" applyAlignment="1">
      <alignment wrapText="1"/>
      <protection/>
    </xf>
    <xf numFmtId="172" fontId="0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172" fontId="0" fillId="0" borderId="11" xfId="0" applyNumberFormat="1" applyFont="1" applyFill="1" applyBorder="1" applyAlignment="1">
      <alignment wrapText="1"/>
    </xf>
    <xf numFmtId="172" fontId="0" fillId="2" borderId="11" xfId="0" applyNumberFormat="1" applyFont="1" applyFill="1" applyBorder="1" applyAlignment="1">
      <alignment wrapText="1"/>
    </xf>
    <xf numFmtId="172" fontId="3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5" borderId="13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0" fontId="3" fillId="0" borderId="0" xfId="19" applyFont="1" applyBorder="1" applyAlignment="1">
      <alignment horizontal="left"/>
      <protection/>
    </xf>
    <xf numFmtId="1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19" applyFont="1" applyFill="1" applyBorder="1" applyAlignment="1">
      <alignment wrapText="1"/>
      <protection/>
    </xf>
    <xf numFmtId="0" fontId="4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 horizontal="lef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 wrapText="1"/>
    </xf>
    <xf numFmtId="172" fontId="0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9" fontId="0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 quotePrefix="1">
      <alignment horizontal="left"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2" borderId="0" xfId="0" applyFill="1" applyAlignment="1">
      <alignment wrapText="1"/>
    </xf>
    <xf numFmtId="3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2" borderId="0" xfId="0" applyFont="1" applyFill="1" applyAlignment="1">
      <alignment wrapText="1"/>
    </xf>
    <xf numFmtId="1" fontId="3" fillId="2" borderId="0" xfId="20" applyNumberFormat="1" applyFont="1" applyFill="1">
      <alignment/>
      <protection/>
    </xf>
    <xf numFmtId="1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0" xfId="19" applyFont="1" applyFill="1" applyBorder="1" applyAlignment="1">
      <alignment horizontal="left"/>
      <protection/>
    </xf>
    <xf numFmtId="3" fontId="3" fillId="2" borderId="0" xfId="0" applyNumberFormat="1" applyFont="1" applyFill="1" applyBorder="1" applyAlignment="1">
      <alignment/>
    </xf>
    <xf numFmtId="172" fontId="3" fillId="2" borderId="0" xfId="0" applyNumberFormat="1" applyFont="1" applyFill="1" applyBorder="1" applyAlignment="1">
      <alignment wrapText="1"/>
    </xf>
    <xf numFmtId="172" fontId="3" fillId="2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172" fontId="3" fillId="0" borderId="15" xfId="0" applyNumberFormat="1" applyFont="1" applyFill="1" applyBorder="1" applyAlignment="1">
      <alignment wrapText="1"/>
    </xf>
    <xf numFmtId="0" fontId="0" fillId="0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Occupation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Industry Workforce That Is Foreign Born</a:t>
            </a:r>
          </a:p>
        </c:rich>
      </c:tx>
      <c:layout>
        <c:manualLayout>
          <c:xMode val="factor"/>
          <c:yMode val="factor"/>
          <c:x val="-0.21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875"/>
          <c:w val="0.952"/>
          <c:h val="0.84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'Industry Employment'!$K$38</c:f>
              <c:strCache>
                <c:ptCount val="1"/>
                <c:pt idx="0">
                  <c:v>Naturalized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wdUpDiag">
                <a:fgClr>
                  <a:srgbClr val="008080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Employment'!$A$39:$A$55</c:f>
              <c:strCache/>
            </c:strRef>
          </c:cat>
          <c:val>
            <c:numRef>
              <c:f>'Industry Employment'!$K$39:$K$55</c:f>
              <c:numCache/>
            </c:numRef>
          </c:val>
        </c:ser>
        <c:ser>
          <c:idx val="1"/>
          <c:order val="1"/>
          <c:tx>
            <c:strRef>
              <c:f>'Industry Employment'!$L$38</c:f>
              <c:strCache>
                <c:ptCount val="1"/>
                <c:pt idx="0">
                  <c:v>Non Citizen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Employment'!$A$39:$A$55</c:f>
              <c:strCache/>
            </c:strRef>
          </c:cat>
          <c:val>
            <c:numRef>
              <c:f>'Industry Employment'!$L$39:$L$55</c:f>
              <c:numCache/>
            </c:numRef>
          </c:val>
        </c:ser>
        <c:overlap val="100"/>
        <c:axId val="51391001"/>
        <c:axId val="59865826"/>
      </c:barChart>
      <c:catAx>
        <c:axId val="51391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7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Share of Workforce That Is Foreign Born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(Ranked by Industry Share of Arizona Real GDP)</a:t>
            </a:r>
          </a:p>
        </c:rich>
      </c:tx>
      <c:layout>
        <c:manualLayout>
          <c:xMode val="factor"/>
          <c:yMode val="factor"/>
          <c:x val="-0.26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65"/>
          <c:w val="0.943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'Industry Employment'!$K$65</c:f>
              <c:strCache>
                <c:ptCount val="1"/>
                <c:pt idx="0">
                  <c:v>Naturalized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008080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Employment'!$A$66:$A$82</c:f>
              <c:strCache/>
            </c:strRef>
          </c:cat>
          <c:val>
            <c:numRef>
              <c:f>'Industry Employment'!$K$66:$K$82</c:f>
              <c:numCache/>
            </c:numRef>
          </c:val>
        </c:ser>
        <c:ser>
          <c:idx val="1"/>
          <c:order val="1"/>
          <c:tx>
            <c:strRef>
              <c:f>'Industry Employment'!$L$65</c:f>
              <c:strCache>
                <c:ptCount val="1"/>
                <c:pt idx="0">
                  <c:v>Non Citizen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cat>
            <c:strRef>
              <c:f>'Industry Employment'!$A$66:$A$82</c:f>
              <c:strCache/>
            </c:strRef>
          </c:cat>
          <c:val>
            <c:numRef>
              <c:f>'Industry Employment'!$L$66:$L$82</c:f>
              <c:numCache/>
            </c:numRef>
          </c:val>
        </c:ser>
        <c:overlap val="100"/>
        <c:axId val="1921523"/>
        <c:axId val="17293708"/>
      </c:barChart>
      <c:catAx>
        <c:axId val="192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1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Occupations Workforce That is Foreign Born
</a:t>
            </a:r>
            <a:r>
              <a:rPr lang="en-US" cap="none" sz="1125" b="0" i="0" u="none" baseline="0">
                <a:latin typeface="Arial"/>
                <a:ea typeface="Arial"/>
                <a:cs typeface="Arial"/>
              </a:rPr>
              <a:t>(Foreign-Born = Naturallized Citizens + Non-Citizens)</a:t>
            </a:r>
          </a:p>
        </c:rich>
      </c:tx>
      <c:layout>
        <c:manualLayout>
          <c:xMode val="factor"/>
          <c:yMode val="factor"/>
          <c:x val="-0.26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125"/>
          <c:w val="0.9455"/>
          <c:h val="0.8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'Occupation Employment'!$K$47</c:f>
              <c:strCache>
                <c:ptCount val="1"/>
                <c:pt idx="0">
                  <c:v>Nat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'Occupation Employment'!$A$48:$A$72</c:f>
              <c:strCache/>
            </c:strRef>
          </c:cat>
          <c:val>
            <c:numRef>
              <c:f>'Occupation Employment'!$K$48:$K$72</c:f>
              <c:numCache/>
            </c:numRef>
          </c:val>
        </c:ser>
        <c:ser>
          <c:idx val="1"/>
          <c:order val="1"/>
          <c:tx>
            <c:strRef>
              <c:f>'Occupation Employment'!$L$47</c:f>
              <c:strCache>
                <c:ptCount val="1"/>
                <c:pt idx="0">
                  <c:v>Non-citizen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'Occupation Employment'!$A$48:$A$72</c:f>
              <c:strCache/>
            </c:strRef>
          </c:cat>
          <c:val>
            <c:numRef>
              <c:f>'Occupation Employment'!$L$48:$L$72</c:f>
              <c:numCache/>
            </c:numRef>
          </c:val>
        </c:ser>
        <c:overlap val="100"/>
        <c:gapWidth val="100"/>
        <c:axId val="21425645"/>
        <c:axId val="58613078"/>
      </c:barChart>
      <c:catAx>
        <c:axId val="2142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82875"/>
          <c:w val="0.19575"/>
          <c:h val="0.080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590800" y="257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2590800" y="257175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10000" y="600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4" name="Line 4"/>
        <xdr:cNvSpPr>
          <a:spLocks/>
        </xdr:cNvSpPr>
      </xdr:nvSpPr>
      <xdr:spPr>
        <a:xfrm>
          <a:off x="3790950" y="600075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36</xdr:row>
      <xdr:rowOff>28575</xdr:rowOff>
    </xdr:from>
    <xdr:to>
      <xdr:col>23</xdr:col>
      <xdr:colOff>228600</xdr:colOff>
      <xdr:row>60</xdr:row>
      <xdr:rowOff>76200</xdr:rowOff>
    </xdr:to>
    <xdr:graphicFrame>
      <xdr:nvGraphicFramePr>
        <xdr:cNvPr id="5" name="Chart 5"/>
        <xdr:cNvGraphicFramePr/>
      </xdr:nvGraphicFramePr>
      <xdr:xfrm>
        <a:off x="10277475" y="6372225"/>
        <a:ext cx="6743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62</xdr:row>
      <xdr:rowOff>152400</xdr:rowOff>
    </xdr:from>
    <xdr:to>
      <xdr:col>23</xdr:col>
      <xdr:colOff>219075</xdr:colOff>
      <xdr:row>87</xdr:row>
      <xdr:rowOff>104775</xdr:rowOff>
    </xdr:to>
    <xdr:graphicFrame>
      <xdr:nvGraphicFramePr>
        <xdr:cNvPr id="6" name="Chart 8"/>
        <xdr:cNvGraphicFramePr/>
      </xdr:nvGraphicFramePr>
      <xdr:xfrm>
        <a:off x="10287000" y="11096625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1" name="Line 27"/>
        <xdr:cNvSpPr>
          <a:spLocks/>
        </xdr:cNvSpPr>
      </xdr:nvSpPr>
      <xdr:spPr>
        <a:xfrm>
          <a:off x="2924175" y="276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2" name="Line 28"/>
        <xdr:cNvSpPr>
          <a:spLocks/>
        </xdr:cNvSpPr>
      </xdr:nvSpPr>
      <xdr:spPr>
        <a:xfrm>
          <a:off x="2924175" y="276225"/>
          <a:ext cx="323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3" name="Line 29"/>
        <xdr:cNvSpPr>
          <a:spLocks/>
        </xdr:cNvSpPr>
      </xdr:nvSpPr>
      <xdr:spPr>
        <a:xfrm>
          <a:off x="4314825" y="638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4" name="Line 30"/>
        <xdr:cNvSpPr>
          <a:spLocks/>
        </xdr:cNvSpPr>
      </xdr:nvSpPr>
      <xdr:spPr>
        <a:xfrm>
          <a:off x="4295775" y="638175"/>
          <a:ext cx="638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44</xdr:row>
      <xdr:rowOff>142875</xdr:rowOff>
    </xdr:from>
    <xdr:to>
      <xdr:col>25</xdr:col>
      <xdr:colOff>247650</xdr:colOff>
      <xdr:row>79</xdr:row>
      <xdr:rowOff>142875</xdr:rowOff>
    </xdr:to>
    <xdr:graphicFrame>
      <xdr:nvGraphicFramePr>
        <xdr:cNvPr id="1" name="Chart 2"/>
        <xdr:cNvGraphicFramePr/>
      </xdr:nvGraphicFramePr>
      <xdr:xfrm>
        <a:off x="10287000" y="7496175"/>
        <a:ext cx="79152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1</xdr:row>
      <xdr:rowOff>95250</xdr:rowOff>
    </xdr:to>
    <xdr:sp>
      <xdr:nvSpPr>
        <xdr:cNvPr id="2" name="Line 12"/>
        <xdr:cNvSpPr>
          <a:spLocks/>
        </xdr:cNvSpPr>
      </xdr:nvSpPr>
      <xdr:spPr>
        <a:xfrm>
          <a:off x="2628900" y="257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95250</xdr:rowOff>
    </xdr:from>
    <xdr:to>
      <xdr:col>1</xdr:col>
      <xdr:colOff>714375</xdr:colOff>
      <xdr:row>3</xdr:row>
      <xdr:rowOff>57150</xdr:rowOff>
    </xdr:to>
    <xdr:sp>
      <xdr:nvSpPr>
        <xdr:cNvPr id="3" name="Line 13"/>
        <xdr:cNvSpPr>
          <a:spLocks/>
        </xdr:cNvSpPr>
      </xdr:nvSpPr>
      <xdr:spPr>
        <a:xfrm>
          <a:off x="2628900" y="257175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3</xdr:col>
      <xdr:colOff>704850</xdr:colOff>
      <xdr:row>3</xdr:row>
      <xdr:rowOff>85725</xdr:rowOff>
    </xdr:to>
    <xdr:sp>
      <xdr:nvSpPr>
        <xdr:cNvPr id="4" name="Line 14"/>
        <xdr:cNvSpPr>
          <a:spLocks/>
        </xdr:cNvSpPr>
      </xdr:nvSpPr>
      <xdr:spPr>
        <a:xfrm>
          <a:off x="3886200" y="600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85725</xdr:rowOff>
    </xdr:from>
    <xdr:to>
      <xdr:col>3</xdr:col>
      <xdr:colOff>704850</xdr:colOff>
      <xdr:row>5</xdr:row>
      <xdr:rowOff>47625</xdr:rowOff>
    </xdr:to>
    <xdr:sp>
      <xdr:nvSpPr>
        <xdr:cNvPr id="5" name="Line 15"/>
        <xdr:cNvSpPr>
          <a:spLocks/>
        </xdr:cNvSpPr>
      </xdr:nvSpPr>
      <xdr:spPr>
        <a:xfrm>
          <a:off x="3867150" y="600075"/>
          <a:ext cx="638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l%20Arizona%20GDP%20-%201994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 GDP Data - '97-04"/>
      <sheetName val="Raw Data from BEA"/>
      <sheetName val="Sheet1"/>
      <sheetName val="Sheet2"/>
    </sheetNames>
    <sheetDataSet>
      <sheetData sheetId="0">
        <row r="32">
          <cell r="J32" t="str">
            <v>97-04 Avg Annual %Change</v>
          </cell>
        </row>
        <row r="33">
          <cell r="A33" t="str">
            <v>   Mining</v>
          </cell>
          <cell r="J33">
            <v>0.003387287599072459</v>
          </cell>
        </row>
        <row r="34">
          <cell r="A34" t="str">
            <v>   Other Services excl Government</v>
          </cell>
          <cell r="J34">
            <v>0.009597325255514377</v>
          </cell>
        </row>
        <row r="35">
          <cell r="A35" t="str">
            <v> Government - Military</v>
          </cell>
          <cell r="J35">
            <v>0.015501533146788862</v>
          </cell>
        </row>
        <row r="36">
          <cell r="A36" t="str">
            <v> Government - Civilian (all levels)</v>
          </cell>
          <cell r="J36">
            <v>0.02036922137666508</v>
          </cell>
        </row>
        <row r="37">
          <cell r="A37" t="str">
            <v>   Accommodation &amp; Food Services</v>
          </cell>
          <cell r="J37">
            <v>0.027336868479386465</v>
          </cell>
        </row>
        <row r="38">
          <cell r="A38" t="str">
            <v>   Administrative &amp; Waste Services</v>
          </cell>
          <cell r="J38">
            <v>0.03507434787332236</v>
          </cell>
        </row>
        <row r="39">
          <cell r="A39" t="str">
            <v>   Construction</v>
          </cell>
          <cell r="J39">
            <v>0.037600049822698524</v>
          </cell>
        </row>
        <row r="40">
          <cell r="A40" t="str">
            <v>   Utilities</v>
          </cell>
          <cell r="J40">
            <v>0.03975322607668895</v>
          </cell>
        </row>
        <row r="41">
          <cell r="A41" t="str">
            <v>   Arts, Entertainment, &amp; Recreation</v>
          </cell>
          <cell r="J41">
            <v>0.041445446749951716</v>
          </cell>
        </row>
        <row r="42">
          <cell r="A42" t="str">
            <v>   Real Estate, Rental &amp; Leasing</v>
          </cell>
          <cell r="J42">
            <v>0.04180099829409123</v>
          </cell>
        </row>
        <row r="43">
          <cell r="A43" t="str">
            <v>Total GDP - Arizona</v>
          </cell>
          <cell r="J43">
            <v>0.05090591363297443</v>
          </cell>
        </row>
        <row r="44">
          <cell r="A44" t="str">
            <v>   Health care &amp; Social Assistance</v>
          </cell>
          <cell r="J44">
            <v>0.051975242633092576</v>
          </cell>
        </row>
        <row r="45">
          <cell r="A45" t="str">
            <v>   Professional &amp; Technical Services</v>
          </cell>
          <cell r="J45">
            <v>0.05212137828861658</v>
          </cell>
        </row>
        <row r="46">
          <cell r="A46" t="str">
            <v>   Agriculture, Forestry &amp; Fishing</v>
          </cell>
          <cell r="J46">
            <v>0.052208539070637904</v>
          </cell>
        </row>
        <row r="47">
          <cell r="A47" t="str">
            <v>   Finance and Insurance</v>
          </cell>
          <cell r="J47">
            <v>0.05444525655234678</v>
          </cell>
        </row>
        <row r="48">
          <cell r="A48" t="str">
            <v>   Transportation and Warehousing</v>
          </cell>
          <cell r="J48">
            <v>0.05720686793509217</v>
          </cell>
        </row>
        <row r="49">
          <cell r="A49" t="str">
            <v>   Wholesale Trade</v>
          </cell>
          <cell r="J49">
            <v>0.061355717349266925</v>
          </cell>
        </row>
        <row r="50">
          <cell r="A50" t="str">
            <v>   Retail Trade</v>
          </cell>
          <cell r="J50">
            <v>0.06482408923738424</v>
          </cell>
        </row>
        <row r="51">
          <cell r="A51" t="str">
            <v>   Management of Companies</v>
          </cell>
          <cell r="J51">
            <v>0.06619334591865364</v>
          </cell>
        </row>
        <row r="52">
          <cell r="A52" t="str">
            <v>   Manufacturing</v>
          </cell>
          <cell r="J52">
            <v>0.07508395105734245</v>
          </cell>
        </row>
        <row r="53">
          <cell r="A53" t="str">
            <v>   Information</v>
          </cell>
          <cell r="J53">
            <v>0.08827513321102261</v>
          </cell>
        </row>
        <row r="54">
          <cell r="A54" t="str">
            <v>   Educational Services</v>
          </cell>
          <cell r="J54">
            <v>0.10184997255087502</v>
          </cell>
        </row>
        <row r="62">
          <cell r="A62" t="str">
            <v>   Educational Services</v>
          </cell>
          <cell r="I62">
            <v>1071</v>
          </cell>
        </row>
        <row r="63">
          <cell r="A63" t="str">
            <v>   Mining</v>
          </cell>
          <cell r="I63">
            <v>1451</v>
          </cell>
        </row>
        <row r="64">
          <cell r="A64" t="str">
            <v>   Arts, Entertainment &amp; Recreation</v>
          </cell>
          <cell r="I64">
            <v>1644</v>
          </cell>
        </row>
        <row r="65">
          <cell r="A65" t="str">
            <v> Government - Military</v>
          </cell>
          <cell r="I65">
            <v>1731</v>
          </cell>
        </row>
        <row r="66">
          <cell r="A66" t="str">
            <v>   Agriculture, Forestry &amp; Fishing</v>
          </cell>
          <cell r="I66">
            <v>1764</v>
          </cell>
        </row>
        <row r="67">
          <cell r="A67" t="str">
            <v>   Management of Companies</v>
          </cell>
          <cell r="I67">
            <v>2338</v>
          </cell>
        </row>
        <row r="68">
          <cell r="A68" t="str">
            <v>   Utilities</v>
          </cell>
          <cell r="I68">
            <v>2997</v>
          </cell>
        </row>
        <row r="69">
          <cell r="A69" t="str">
            <v>   Other services excl Govt</v>
          </cell>
          <cell r="I69">
            <v>3309</v>
          </cell>
        </row>
        <row r="70">
          <cell r="A70" t="str">
            <v>   Transportation &amp; Warehousing</v>
          </cell>
          <cell r="I70">
            <v>5567</v>
          </cell>
        </row>
        <row r="71">
          <cell r="A71" t="str">
            <v>   Accommodation &amp; Food Services</v>
          </cell>
          <cell r="I71">
            <v>5736</v>
          </cell>
        </row>
        <row r="72">
          <cell r="A72" t="str">
            <v>   Information</v>
          </cell>
          <cell r="I72">
            <v>6669</v>
          </cell>
        </row>
        <row r="73">
          <cell r="A73" t="str">
            <v>   Administrative &amp; Waste Svcs</v>
          </cell>
          <cell r="I73">
            <v>7400</v>
          </cell>
        </row>
        <row r="74">
          <cell r="A74" t="str">
            <v>   Professional &amp; Technical Svcs</v>
          </cell>
          <cell r="I74">
            <v>10072</v>
          </cell>
        </row>
        <row r="75">
          <cell r="A75" t="str">
            <v>   Construction</v>
          </cell>
          <cell r="I75">
            <v>10410</v>
          </cell>
        </row>
        <row r="76">
          <cell r="A76" t="str">
            <v>   Wholesale Trade</v>
          </cell>
          <cell r="I76">
            <v>11416</v>
          </cell>
        </row>
        <row r="77">
          <cell r="A77" t="str">
            <v>   Healthcare &amp; Social Assistance</v>
          </cell>
          <cell r="I77">
            <v>11607</v>
          </cell>
        </row>
        <row r="78">
          <cell r="A78" t="str">
            <v>   Finance &amp; Insurance</v>
          </cell>
          <cell r="I78">
            <v>14383</v>
          </cell>
        </row>
        <row r="79">
          <cell r="A79" t="str">
            <v>   Retail Trade</v>
          </cell>
          <cell r="I79">
            <v>16435</v>
          </cell>
        </row>
        <row r="80">
          <cell r="A80" t="str">
            <v> Government - Civilian (all levels)</v>
          </cell>
          <cell r="I80">
            <v>18768</v>
          </cell>
        </row>
        <row r="81">
          <cell r="A81" t="str">
            <v>   Real Estate, Rental &amp; Leasing</v>
          </cell>
          <cell r="I81">
            <v>23951</v>
          </cell>
        </row>
        <row r="82">
          <cell r="A82" t="str">
            <v>   Manufacturing</v>
          </cell>
          <cell r="I82">
            <v>25375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workbookViewId="0" topLeftCell="A1">
      <selection activeCell="H17" sqref="H17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5" width="11.421875" style="1" customWidth="1"/>
    <col min="6" max="6" width="11.421875" style="3" customWidth="1"/>
    <col min="7" max="7" width="3.28125" style="0" customWidth="1"/>
    <col min="8" max="9" width="11.421875" style="0" customWidth="1"/>
    <col min="10" max="10" width="11.421875" style="2" customWidth="1"/>
    <col min="11" max="12" width="11.421875" style="0" customWidth="1"/>
    <col min="14" max="14" width="9.8515625" style="0" customWidth="1"/>
  </cols>
  <sheetData>
    <row r="2" spans="1:6" ht="15">
      <c r="A2" s="91" t="s">
        <v>55</v>
      </c>
      <c r="B2" s="92" t="s">
        <v>56</v>
      </c>
      <c r="C2" s="92" t="s">
        <v>57</v>
      </c>
      <c r="D2" s="93"/>
      <c r="E2" s="93"/>
      <c r="F2" s="94"/>
    </row>
    <row r="3" spans="1:6" ht="12.75">
      <c r="A3" s="95"/>
      <c r="B3" s="96"/>
      <c r="C3" s="96"/>
      <c r="D3" s="96"/>
      <c r="E3" s="96"/>
      <c r="F3" s="97"/>
    </row>
    <row r="4" spans="1:6" ht="12.75">
      <c r="A4" s="98"/>
      <c r="B4" s="96"/>
      <c r="C4" s="99" t="s">
        <v>58</v>
      </c>
      <c r="D4" s="96"/>
      <c r="E4" s="99" t="s">
        <v>415</v>
      </c>
      <c r="F4" s="97"/>
    </row>
    <row r="5" spans="1:6" ht="12.75">
      <c r="A5" s="98"/>
      <c r="B5" s="96"/>
      <c r="C5" s="96"/>
      <c r="D5" s="96"/>
      <c r="E5" s="96"/>
      <c r="F5" s="97"/>
    </row>
    <row r="6" spans="1:6" ht="12.75">
      <c r="A6" s="100"/>
      <c r="B6" s="101"/>
      <c r="C6" s="101"/>
      <c r="D6" s="101"/>
      <c r="E6" s="102" t="s">
        <v>59</v>
      </c>
      <c r="F6" s="103"/>
    </row>
    <row r="7" spans="1:10" s="180" customFormat="1" ht="12.75">
      <c r="A7" s="200"/>
      <c r="B7" s="200"/>
      <c r="C7" s="168"/>
      <c r="D7" s="168"/>
      <c r="E7" s="168"/>
      <c r="F7" s="181"/>
      <c r="J7" s="200"/>
    </row>
    <row r="8" spans="1:10" s="180" customFormat="1" ht="15.75">
      <c r="A8" s="215" t="s">
        <v>284</v>
      </c>
      <c r="B8" s="200"/>
      <c r="C8" s="168"/>
      <c r="D8" s="168"/>
      <c r="E8" s="168"/>
      <c r="F8" s="181"/>
      <c r="J8" s="200"/>
    </row>
    <row r="9" spans="1:12" s="180" customFormat="1" ht="12" customHeight="1">
      <c r="A9" s="216"/>
      <c r="B9" s="161" t="s">
        <v>406</v>
      </c>
      <c r="C9" s="217"/>
      <c r="D9" s="217"/>
      <c r="E9" s="217"/>
      <c r="F9" s="217"/>
      <c r="G9" s="144"/>
      <c r="H9" s="161" t="s">
        <v>830</v>
      </c>
      <c r="I9" s="161"/>
      <c r="J9" s="161"/>
      <c r="K9" s="161"/>
      <c r="L9" s="161"/>
    </row>
    <row r="10" spans="1:12" s="180" customFormat="1" ht="30" customHeight="1">
      <c r="A10" s="216"/>
      <c r="B10" s="145" t="s">
        <v>214</v>
      </c>
      <c r="C10" s="218" t="s">
        <v>150</v>
      </c>
      <c r="D10" s="145" t="s">
        <v>157</v>
      </c>
      <c r="E10" s="145" t="s">
        <v>377</v>
      </c>
      <c r="F10" s="145" t="s">
        <v>378</v>
      </c>
      <c r="G10" s="145"/>
      <c r="H10" s="145" t="s">
        <v>214</v>
      </c>
      <c r="I10" s="145" t="s">
        <v>150</v>
      </c>
      <c r="J10" s="145" t="s">
        <v>157</v>
      </c>
      <c r="K10" s="204" t="s">
        <v>377</v>
      </c>
      <c r="L10" s="204" t="s">
        <v>378</v>
      </c>
    </row>
    <row r="11" spans="1:12" s="180" customFormat="1" ht="12.75">
      <c r="A11" s="219" t="s">
        <v>827</v>
      </c>
      <c r="B11" s="59">
        <v>47276.89209000001</v>
      </c>
      <c r="C11" s="59">
        <v>26534.1233</v>
      </c>
      <c r="D11" s="59">
        <v>20742.768790000002</v>
      </c>
      <c r="E11" s="59">
        <v>4108.41706</v>
      </c>
      <c r="F11" s="59">
        <v>16634.35173</v>
      </c>
      <c r="G11" s="220"/>
      <c r="H11" s="221">
        <f>SUM(I11:J11)</f>
        <v>0.9999999999999998</v>
      </c>
      <c r="I11" s="221">
        <f>C11/$B11</f>
        <v>0.5612493149822022</v>
      </c>
      <c r="J11" s="221">
        <f>D11/$B11</f>
        <v>0.4387506850177976</v>
      </c>
      <c r="K11" s="221">
        <f>E11/$B11</f>
        <v>0.08690116626488252</v>
      </c>
      <c r="L11" s="221">
        <f>F11/$B11</f>
        <v>0.35184951875291504</v>
      </c>
    </row>
    <row r="12" spans="1:12" s="180" customFormat="1" ht="12.75">
      <c r="A12" s="219" t="s">
        <v>831</v>
      </c>
      <c r="B12" s="59">
        <v>21550.89507</v>
      </c>
      <c r="C12" s="59">
        <v>20031.4265</v>
      </c>
      <c r="D12" s="59">
        <v>1519.46857</v>
      </c>
      <c r="E12" s="59">
        <v>690.75841</v>
      </c>
      <c r="F12" s="59">
        <v>828.71016</v>
      </c>
      <c r="G12" s="144"/>
      <c r="H12" s="221">
        <f aca="true" t="shared" si="0" ref="H12:H27">SUM(I12:J12)</f>
        <v>1.0000000000000002</v>
      </c>
      <c r="I12" s="221">
        <f aca="true" t="shared" si="1" ref="I12:I27">C12/$B12</f>
        <v>0.9294939460720971</v>
      </c>
      <c r="J12" s="221">
        <f aca="true" t="shared" si="2" ref="J12:J27">D12/$B12</f>
        <v>0.07050605392790306</v>
      </c>
      <c r="K12" s="221">
        <f aca="true" t="shared" si="3" ref="K12:K27">E12/$B12</f>
        <v>0.03205242324072065</v>
      </c>
      <c r="L12" s="221">
        <f aca="true" t="shared" si="4" ref="L12:L27">F12/$B12</f>
        <v>0.038453630687182404</v>
      </c>
    </row>
    <row r="13" spans="1:12" s="180" customFormat="1" ht="12.75">
      <c r="A13" s="219" t="s">
        <v>841</v>
      </c>
      <c r="B13" s="59">
        <v>29140.771700999998</v>
      </c>
      <c r="C13" s="59">
        <v>27678.791701000002</v>
      </c>
      <c r="D13" s="59">
        <v>1461.977491</v>
      </c>
      <c r="E13" s="59">
        <v>849.5274609999999</v>
      </c>
      <c r="F13" s="59">
        <v>612.4500300000001</v>
      </c>
      <c r="G13" s="144"/>
      <c r="H13" s="221">
        <f t="shared" si="0"/>
        <v>0.9999999139007016</v>
      </c>
      <c r="I13" s="221">
        <f t="shared" si="1"/>
        <v>0.9498304295095306</v>
      </c>
      <c r="J13" s="221">
        <f t="shared" si="2"/>
        <v>0.05016948439117111</v>
      </c>
      <c r="K13" s="221">
        <f t="shared" si="3"/>
        <v>0.029152538227765857</v>
      </c>
      <c r="L13" s="221">
        <f t="shared" si="4"/>
        <v>0.021016946163405246</v>
      </c>
    </row>
    <row r="14" spans="1:12" s="180" customFormat="1" ht="12.75">
      <c r="A14" s="219" t="s">
        <v>101</v>
      </c>
      <c r="B14" s="59">
        <v>249089.36</v>
      </c>
      <c r="C14" s="59">
        <v>191914.18</v>
      </c>
      <c r="D14" s="59">
        <v>57175.18</v>
      </c>
      <c r="E14" s="59">
        <v>10885.81</v>
      </c>
      <c r="F14" s="59">
        <v>46289.37</v>
      </c>
      <c r="G14" s="144"/>
      <c r="H14" s="221">
        <v>1</v>
      </c>
      <c r="I14" s="221">
        <v>0.7704631783549486</v>
      </c>
      <c r="J14" s="221">
        <v>0.2295368216450514</v>
      </c>
      <c r="K14" s="221">
        <v>0.04370242871875379</v>
      </c>
      <c r="L14" s="221">
        <v>0.18583439292629764</v>
      </c>
    </row>
    <row r="15" spans="1:12" s="180" customFormat="1" ht="12.75">
      <c r="A15" s="219" t="s">
        <v>741</v>
      </c>
      <c r="B15" s="59">
        <v>281465.7732940001</v>
      </c>
      <c r="C15" s="59">
        <v>224294.022436</v>
      </c>
      <c r="D15" s="59">
        <v>57171.75085799999</v>
      </c>
      <c r="E15" s="59">
        <v>19600.013519999997</v>
      </c>
      <c r="F15" s="59">
        <v>37571.737337999984</v>
      </c>
      <c r="G15" s="144"/>
      <c r="H15" s="221">
        <v>1</v>
      </c>
      <c r="I15" s="221">
        <v>0.7968784972008573</v>
      </c>
      <c r="J15" s="221">
        <v>0.20312150279914232</v>
      </c>
      <c r="K15" s="221">
        <v>0.06963551301680702</v>
      </c>
      <c r="L15" s="221">
        <v>0.13348598978233525</v>
      </c>
    </row>
    <row r="16" spans="1:12" s="180" customFormat="1" ht="12.75">
      <c r="A16" s="219" t="s">
        <v>447</v>
      </c>
      <c r="B16" s="59">
        <v>89459.149944</v>
      </c>
      <c r="C16" s="59">
        <v>74618.191</v>
      </c>
      <c r="D16" s="59">
        <v>14840.958944000002</v>
      </c>
      <c r="E16" s="59">
        <v>4662.227744</v>
      </c>
      <c r="F16" s="59">
        <v>10178.731199999998</v>
      </c>
      <c r="G16" s="144"/>
      <c r="H16" s="221">
        <f t="shared" si="0"/>
        <v>1</v>
      </c>
      <c r="I16" s="221">
        <f t="shared" si="1"/>
        <v>0.8341035103363915</v>
      </c>
      <c r="J16" s="221">
        <f t="shared" si="2"/>
        <v>0.16589648966360854</v>
      </c>
      <c r="K16" s="221">
        <f t="shared" si="3"/>
        <v>0.052115717027475444</v>
      </c>
      <c r="L16" s="221">
        <f t="shared" si="4"/>
        <v>0.11378077263613304</v>
      </c>
    </row>
    <row r="17" spans="1:12" s="180" customFormat="1" ht="12.75">
      <c r="A17" s="219" t="s">
        <v>315</v>
      </c>
      <c r="B17" s="59">
        <v>357338.42441999994</v>
      </c>
      <c r="C17" s="59">
        <v>316222.6362500001</v>
      </c>
      <c r="D17" s="59">
        <v>41115.78817000001</v>
      </c>
      <c r="E17" s="59">
        <v>14937.783355999993</v>
      </c>
      <c r="F17" s="59">
        <v>26178.004814000004</v>
      </c>
      <c r="G17" s="144"/>
      <c r="H17" s="221">
        <f t="shared" si="0"/>
        <v>1.0000000000000004</v>
      </c>
      <c r="I17" s="221">
        <f t="shared" si="1"/>
        <v>0.8849387993000324</v>
      </c>
      <c r="J17" s="221">
        <f t="shared" si="2"/>
        <v>0.11506120069996813</v>
      </c>
      <c r="K17" s="221">
        <f t="shared" si="3"/>
        <v>0.041802902613245915</v>
      </c>
      <c r="L17" s="221">
        <f t="shared" si="4"/>
        <v>0.07325829808672218</v>
      </c>
    </row>
    <row r="18" spans="1:12" s="180" customFormat="1" ht="12.75">
      <c r="A18" s="219" t="s">
        <v>316</v>
      </c>
      <c r="B18" s="59">
        <v>109829.17225000002</v>
      </c>
      <c r="C18" s="59">
        <v>98447.00492</v>
      </c>
      <c r="D18" s="59">
        <v>11382.167329999998</v>
      </c>
      <c r="E18" s="59">
        <v>4505.7111</v>
      </c>
      <c r="F18" s="59">
        <v>6876.45623</v>
      </c>
      <c r="G18" s="144"/>
      <c r="H18" s="221">
        <f t="shared" si="0"/>
        <v>0.9999999999999998</v>
      </c>
      <c r="I18" s="221">
        <f t="shared" si="1"/>
        <v>0.896364808212419</v>
      </c>
      <c r="J18" s="221">
        <f t="shared" si="2"/>
        <v>0.1036351917875808</v>
      </c>
      <c r="K18" s="221">
        <f t="shared" si="3"/>
        <v>0.041024720551875046</v>
      </c>
      <c r="L18" s="221">
        <f t="shared" si="4"/>
        <v>0.06261047123570576</v>
      </c>
    </row>
    <row r="19" spans="1:12" s="180" customFormat="1" ht="12.75">
      <c r="A19" s="219" t="s">
        <v>282</v>
      </c>
      <c r="B19" s="59">
        <v>73572.360164</v>
      </c>
      <c r="C19" s="59">
        <v>67743.8265</v>
      </c>
      <c r="D19" s="59">
        <v>5828.533663999999</v>
      </c>
      <c r="E19" s="59">
        <v>2232.791406</v>
      </c>
      <c r="F19" s="59">
        <v>3595.742258</v>
      </c>
      <c r="G19" s="144"/>
      <c r="H19" s="221">
        <f t="shared" si="0"/>
        <v>0.9999999999999999</v>
      </c>
      <c r="I19" s="221">
        <f t="shared" si="1"/>
        <v>0.9207782154737508</v>
      </c>
      <c r="J19" s="221">
        <f t="shared" si="2"/>
        <v>0.07922178452624908</v>
      </c>
      <c r="K19" s="221">
        <f t="shared" si="3"/>
        <v>0.03034823677020676</v>
      </c>
      <c r="L19" s="221">
        <f t="shared" si="4"/>
        <v>0.04887354775604233</v>
      </c>
    </row>
    <row r="20" spans="1:12" s="180" customFormat="1" ht="12.75">
      <c r="A20" s="219" t="s">
        <v>320</v>
      </c>
      <c r="B20" s="59">
        <v>204442.762692</v>
      </c>
      <c r="C20" s="59">
        <v>187430.705</v>
      </c>
      <c r="D20" s="59">
        <v>17012.057692000002</v>
      </c>
      <c r="E20" s="59">
        <v>8141.585084</v>
      </c>
      <c r="F20" s="59">
        <v>8870.472607999998</v>
      </c>
      <c r="G20" s="144"/>
      <c r="H20" s="221">
        <f t="shared" si="0"/>
        <v>1</v>
      </c>
      <c r="I20" s="221">
        <f t="shared" si="1"/>
        <v>0.9167881637481624</v>
      </c>
      <c r="J20" s="221">
        <f t="shared" si="2"/>
        <v>0.08321183625183763</v>
      </c>
      <c r="K20" s="221">
        <f t="shared" si="3"/>
        <v>0.0398232981045437</v>
      </c>
      <c r="L20" s="221">
        <f t="shared" si="4"/>
        <v>0.04338853814729391</v>
      </c>
    </row>
    <row r="21" spans="1:12" s="180" customFormat="1" ht="12.75">
      <c r="A21" s="219" t="s">
        <v>278</v>
      </c>
      <c r="B21" s="59">
        <v>284297.485398</v>
      </c>
      <c r="C21" s="59">
        <v>237375.714</v>
      </c>
      <c r="D21" s="59">
        <v>46921.771398000004</v>
      </c>
      <c r="E21" s="59">
        <v>11675.640317999998</v>
      </c>
      <c r="F21" s="59">
        <v>35246.13108000001</v>
      </c>
      <c r="G21" s="144"/>
      <c r="H21" s="221">
        <f t="shared" si="0"/>
        <v>1</v>
      </c>
      <c r="I21" s="221">
        <f t="shared" si="1"/>
        <v>0.8349553766460078</v>
      </c>
      <c r="J21" s="221">
        <f t="shared" si="2"/>
        <v>0.1650446233539922</v>
      </c>
      <c r="K21" s="221">
        <f t="shared" si="3"/>
        <v>0.04106839109623069</v>
      </c>
      <c r="L21" s="221">
        <f t="shared" si="4"/>
        <v>0.1239762322577615</v>
      </c>
    </row>
    <row r="22" spans="1:12" s="180" customFormat="1" ht="12.75">
      <c r="A22" s="219" t="s">
        <v>291</v>
      </c>
      <c r="B22" s="59">
        <v>506793.3251879999</v>
      </c>
      <c r="C22" s="59">
        <v>455187.79</v>
      </c>
      <c r="D22" s="59">
        <v>51605.53518800001</v>
      </c>
      <c r="E22" s="59">
        <v>23056.795729999994</v>
      </c>
      <c r="F22" s="59">
        <v>28548.739458000004</v>
      </c>
      <c r="G22" s="144"/>
      <c r="H22" s="221">
        <f t="shared" si="0"/>
        <v>1.0000000000000002</v>
      </c>
      <c r="I22" s="221">
        <f t="shared" si="1"/>
        <v>0.898172425280352</v>
      </c>
      <c r="J22" s="221">
        <f t="shared" si="2"/>
        <v>0.10182757471964816</v>
      </c>
      <c r="K22" s="221">
        <f t="shared" si="3"/>
        <v>0.04549546054389499</v>
      </c>
      <c r="L22" s="221">
        <f t="shared" si="4"/>
        <v>0.05633211417575315</v>
      </c>
    </row>
    <row r="23" spans="1:12" s="180" customFormat="1" ht="12.75">
      <c r="A23" s="219" t="s">
        <v>279</v>
      </c>
      <c r="B23" s="59">
        <v>320785.70668999996</v>
      </c>
      <c r="C23" s="59">
        <v>258452.644</v>
      </c>
      <c r="D23" s="59">
        <v>62333.06268999999</v>
      </c>
      <c r="E23" s="59">
        <v>14580.60909</v>
      </c>
      <c r="F23" s="59">
        <v>47752.45359999999</v>
      </c>
      <c r="G23" s="144"/>
      <c r="H23" s="221">
        <f t="shared" si="0"/>
        <v>1.0000000000000002</v>
      </c>
      <c r="I23" s="221">
        <f t="shared" si="1"/>
        <v>0.8056862840518103</v>
      </c>
      <c r="J23" s="221">
        <f t="shared" si="2"/>
        <v>0.19431371594818983</v>
      </c>
      <c r="K23" s="221">
        <f t="shared" si="3"/>
        <v>0.04545280162401491</v>
      </c>
      <c r="L23" s="221">
        <f t="shared" si="4"/>
        <v>0.14886091432417492</v>
      </c>
    </row>
    <row r="24" spans="1:12" s="180" customFormat="1" ht="12.75">
      <c r="A24" s="178" t="s">
        <v>327</v>
      </c>
      <c r="B24" s="177">
        <v>136614.665842</v>
      </c>
      <c r="C24" s="177">
        <v>110952.35358000001</v>
      </c>
      <c r="D24" s="177">
        <v>25662.312262</v>
      </c>
      <c r="E24" s="177">
        <v>7961.501644</v>
      </c>
      <c r="F24" s="177">
        <v>17700.810617999996</v>
      </c>
      <c r="G24" s="195"/>
      <c r="H24" s="221">
        <f t="shared" si="0"/>
        <v>1.0000000000000002</v>
      </c>
      <c r="I24" s="221">
        <f t="shared" si="1"/>
        <v>0.8121555097775564</v>
      </c>
      <c r="J24" s="221">
        <f t="shared" si="2"/>
        <v>0.18784449022244384</v>
      </c>
      <c r="K24" s="221">
        <f t="shared" si="3"/>
        <v>0.05827706414191121</v>
      </c>
      <c r="L24" s="221">
        <f t="shared" si="4"/>
        <v>0.1295674260805326</v>
      </c>
    </row>
    <row r="25" spans="1:12" s="180" customFormat="1" ht="12.75">
      <c r="A25" s="178" t="s">
        <v>44</v>
      </c>
      <c r="B25" s="177">
        <v>161807.45890799997</v>
      </c>
      <c r="C25" s="177">
        <v>151296.13</v>
      </c>
      <c r="D25" s="177">
        <v>10511.328908</v>
      </c>
      <c r="E25" s="177">
        <v>5808.971879999999</v>
      </c>
      <c r="F25" s="177">
        <v>4702.357028</v>
      </c>
      <c r="G25" s="195"/>
      <c r="H25" s="221">
        <f t="shared" si="0"/>
        <v>1.0000000000000002</v>
      </c>
      <c r="I25" s="221">
        <f t="shared" si="1"/>
        <v>0.9350380447295914</v>
      </c>
      <c r="J25" s="221">
        <f t="shared" si="2"/>
        <v>0.06496195527040877</v>
      </c>
      <c r="K25" s="221">
        <f t="shared" si="3"/>
        <v>0.03590051978569695</v>
      </c>
      <c r="L25" s="221">
        <f t="shared" si="4"/>
        <v>0.029061435484711823</v>
      </c>
    </row>
    <row r="26" spans="1:12" s="180" customFormat="1" ht="12.75">
      <c r="A26" s="178" t="s">
        <v>331</v>
      </c>
      <c r="B26" s="177">
        <v>22738.774529999995</v>
      </c>
      <c r="C26" s="177">
        <v>21691.85455</v>
      </c>
      <c r="D26" s="177">
        <v>1046.9199800000001</v>
      </c>
      <c r="E26" s="177">
        <v>533.24222</v>
      </c>
      <c r="F26" s="177">
        <v>513.67776</v>
      </c>
      <c r="G26" s="195"/>
      <c r="H26" s="221">
        <f t="shared" si="0"/>
        <v>1.0000000000000002</v>
      </c>
      <c r="I26" s="221">
        <f t="shared" si="1"/>
        <v>0.9539588213683741</v>
      </c>
      <c r="J26" s="221">
        <f t="shared" si="2"/>
        <v>0.04604117863162612</v>
      </c>
      <c r="K26" s="221">
        <f t="shared" si="3"/>
        <v>0.0234507897202849</v>
      </c>
      <c r="L26" s="221">
        <f t="shared" si="4"/>
        <v>0.02259038891134122</v>
      </c>
    </row>
    <row r="27" spans="1:12" s="180" customFormat="1" ht="12.75">
      <c r="A27" s="219" t="s">
        <v>280</v>
      </c>
      <c r="B27" s="120">
        <f>SUM(B11:B26)</f>
        <v>2896202.9781809994</v>
      </c>
      <c r="C27" s="120">
        <f>SUM(C11:C26)</f>
        <v>2469871.3937369995</v>
      </c>
      <c r="D27" s="120">
        <f>SUM(D11:D26)</f>
        <v>426331.581935</v>
      </c>
      <c r="E27" s="120">
        <f>SUM(E11:E26)</f>
        <v>134231.38602299997</v>
      </c>
      <c r="F27" s="120">
        <f>SUM(F11:F26)</f>
        <v>292100.195912</v>
      </c>
      <c r="G27" s="144"/>
      <c r="H27" s="222">
        <f t="shared" si="0"/>
        <v>0.9999999991336934</v>
      </c>
      <c r="I27" s="222">
        <f t="shared" si="1"/>
        <v>0.8527963724725663</v>
      </c>
      <c r="J27" s="222">
        <f t="shared" si="2"/>
        <v>0.14720362666112702</v>
      </c>
      <c r="K27" s="222">
        <f t="shared" si="3"/>
        <v>0.04634736827296057</v>
      </c>
      <c r="L27" s="222">
        <f t="shared" si="4"/>
        <v>0.10085625838816643</v>
      </c>
    </row>
    <row r="28" spans="1:12" s="180" customFormat="1" ht="12.75">
      <c r="A28" s="181"/>
      <c r="B28" s="182"/>
      <c r="C28" s="182"/>
      <c r="D28" s="182"/>
      <c r="E28" s="182"/>
      <c r="F28" s="182"/>
      <c r="G28" s="144"/>
      <c r="H28" s="221"/>
      <c r="I28" s="221"/>
      <c r="J28" s="221"/>
      <c r="K28" s="223"/>
      <c r="L28" s="223"/>
    </row>
    <row r="29" spans="1:12" s="180" customFormat="1" ht="12.75">
      <c r="A29" s="224" t="s">
        <v>43</v>
      </c>
      <c r="B29" s="177">
        <v>20704.6393</v>
      </c>
      <c r="C29" s="177">
        <v>16160.8</v>
      </c>
      <c r="D29" s="177">
        <v>4543.8393</v>
      </c>
      <c r="E29" s="177">
        <v>651.6293</v>
      </c>
      <c r="F29" s="177">
        <v>3892.21</v>
      </c>
      <c r="G29" s="195"/>
      <c r="H29" s="221">
        <f>SUM(I29:J29)</f>
        <v>1</v>
      </c>
      <c r="I29" s="221">
        <f>C29/$B29</f>
        <v>0.7805400406081936</v>
      </c>
      <c r="J29" s="221">
        <f>D29/$B29</f>
        <v>0.21945995939180646</v>
      </c>
      <c r="K29" s="221">
        <f>E29/$B29</f>
        <v>0.03147262265998519</v>
      </c>
      <c r="L29" s="221">
        <f>F29/$B29</f>
        <v>0.18798733673182128</v>
      </c>
    </row>
    <row r="30" spans="1:12" s="180" customFormat="1" ht="12.75">
      <c r="A30" s="224" t="s">
        <v>568</v>
      </c>
      <c r="B30" s="182">
        <f>B27+B29</f>
        <v>2916907.6174809993</v>
      </c>
      <c r="C30" s="182">
        <f>C27+C29</f>
        <v>2486032.1937369993</v>
      </c>
      <c r="D30" s="182">
        <f>D27+D29</f>
        <v>430875.421235</v>
      </c>
      <c r="E30" s="182">
        <f>E27+E29</f>
        <v>134883.01532299997</v>
      </c>
      <c r="F30" s="182">
        <f>F27+F29</f>
        <v>295992.40591200005</v>
      </c>
      <c r="H30" s="222">
        <f>SUM(I30:J30)</f>
        <v>0.9999999991398425</v>
      </c>
      <c r="I30" s="222">
        <f>C30/$B30</f>
        <v>0.8522834864012259</v>
      </c>
      <c r="J30" s="225">
        <f>D30/$B30</f>
        <v>0.14771651273861666</v>
      </c>
      <c r="K30" s="222">
        <f>E30/$B30</f>
        <v>0.04624178514075912</v>
      </c>
      <c r="L30" s="222">
        <f>F30/$B30</f>
        <v>0.10147472759785754</v>
      </c>
    </row>
    <row r="31" spans="1:12" s="180" customFormat="1" ht="12.75">
      <c r="A31" s="226"/>
      <c r="B31" s="120"/>
      <c r="C31" s="120"/>
      <c r="D31" s="120"/>
      <c r="E31" s="120"/>
      <c r="F31" s="120"/>
      <c r="G31" s="144"/>
      <c r="H31" s="221"/>
      <c r="I31" s="221"/>
      <c r="J31" s="221"/>
      <c r="K31" s="223"/>
      <c r="L31" s="223"/>
    </row>
    <row r="32" spans="1:12" s="180" customFormat="1" ht="25.5">
      <c r="A32" s="224" t="s">
        <v>281</v>
      </c>
      <c r="B32" s="177">
        <v>2213729.5</v>
      </c>
      <c r="C32" s="177">
        <v>1992379</v>
      </c>
      <c r="D32" s="177">
        <v>221350.5</v>
      </c>
      <c r="E32" s="177">
        <v>60000.4</v>
      </c>
      <c r="F32" s="177">
        <v>161351</v>
      </c>
      <c r="G32" s="195"/>
      <c r="H32" s="221">
        <f>SUM(I32:J32)</f>
        <v>1</v>
      </c>
      <c r="I32" s="221">
        <f>C32/$B32</f>
        <v>0.9000101412570958</v>
      </c>
      <c r="J32" s="221">
        <f>D32/$B32</f>
        <v>0.09998985874290423</v>
      </c>
      <c r="K32" s="221">
        <f>E32/$B32</f>
        <v>0.027103763129144733</v>
      </c>
      <c r="L32" s="221">
        <f>F32/$B32</f>
        <v>0.07288650216749608</v>
      </c>
    </row>
    <row r="33" spans="1:12" s="180" customFormat="1" ht="12.75">
      <c r="A33" s="224" t="s">
        <v>52</v>
      </c>
      <c r="B33" s="182">
        <f>B30+B32</f>
        <v>5130637.117480999</v>
      </c>
      <c r="C33" s="182">
        <f>C30+C32</f>
        <v>4478411.193736999</v>
      </c>
      <c r="D33" s="182">
        <f>D30+D32</f>
        <v>652225.921235</v>
      </c>
      <c r="E33" s="182">
        <f>E30+E32</f>
        <v>194883.41532299996</v>
      </c>
      <c r="F33" s="182">
        <f>F30+F32</f>
        <v>457343.40591200005</v>
      </c>
      <c r="G33" s="144"/>
      <c r="H33" s="222">
        <f>SUM(I33:J33)</f>
        <v>0.999999999510977</v>
      </c>
      <c r="I33" s="222">
        <f>C33/$B33</f>
        <v>0.8728762317799189</v>
      </c>
      <c r="J33" s="225">
        <f>D33/$B33</f>
        <v>0.1271237677310581</v>
      </c>
      <c r="K33" s="222">
        <f>E33/$B33</f>
        <v>0.03798425241555231</v>
      </c>
      <c r="L33" s="222">
        <f>F33/$B33</f>
        <v>0.0891396907323165</v>
      </c>
    </row>
    <row r="34" spans="1:10" s="180" customFormat="1" ht="12.75">
      <c r="A34" s="178"/>
      <c r="B34" s="182"/>
      <c r="C34" s="182"/>
      <c r="D34" s="182"/>
      <c r="E34" s="182"/>
      <c r="F34" s="182"/>
      <c r="J34" s="200"/>
    </row>
    <row r="35" spans="1:12" s="180" customFormat="1" ht="12.75">
      <c r="A35" s="178"/>
      <c r="B35" s="182"/>
      <c r="C35" s="177"/>
      <c r="D35" s="168"/>
      <c r="E35" s="177"/>
      <c r="F35" s="182"/>
      <c r="G35" s="195"/>
      <c r="H35" s="227"/>
      <c r="I35" s="227"/>
      <c r="J35" s="227"/>
      <c r="K35" s="227"/>
      <c r="L35" s="227"/>
    </row>
    <row r="36" spans="1:12" s="180" customFormat="1" ht="18.75" customHeight="1">
      <c r="A36" s="215" t="s">
        <v>290</v>
      </c>
      <c r="B36" s="182"/>
      <c r="C36" s="177"/>
      <c r="D36" s="177"/>
      <c r="E36" s="177"/>
      <c r="F36" s="182"/>
      <c r="G36" s="195"/>
      <c r="H36" s="227"/>
      <c r="I36" s="227"/>
      <c r="J36" s="227"/>
      <c r="K36" s="227"/>
      <c r="L36" s="227"/>
    </row>
    <row r="37" spans="1:12" s="180" customFormat="1" ht="13.5" customHeight="1">
      <c r="A37" s="216"/>
      <c r="B37" s="161" t="s">
        <v>406</v>
      </c>
      <c r="C37" s="217"/>
      <c r="D37" s="217"/>
      <c r="E37" s="217"/>
      <c r="F37" s="217"/>
      <c r="G37" s="144"/>
      <c r="H37" s="161" t="s">
        <v>830</v>
      </c>
      <c r="I37" s="161"/>
      <c r="J37" s="161"/>
      <c r="K37" s="161"/>
      <c r="L37" s="161"/>
    </row>
    <row r="38" spans="1:12" s="180" customFormat="1" ht="30" customHeight="1">
      <c r="A38" s="216"/>
      <c r="B38" s="145" t="s">
        <v>214</v>
      </c>
      <c r="C38" s="218" t="s">
        <v>150</v>
      </c>
      <c r="D38" s="145" t="s">
        <v>157</v>
      </c>
      <c r="E38" s="145" t="s">
        <v>377</v>
      </c>
      <c r="F38" s="145" t="s">
        <v>378</v>
      </c>
      <c r="G38" s="145"/>
      <c r="H38" s="145" t="s">
        <v>214</v>
      </c>
      <c r="I38" s="145" t="s">
        <v>150</v>
      </c>
      <c r="J38" s="145" t="s">
        <v>157</v>
      </c>
      <c r="K38" s="204" t="s">
        <v>377</v>
      </c>
      <c r="L38" s="204" t="s">
        <v>378</v>
      </c>
    </row>
    <row r="39" spans="1:12" s="180" customFormat="1" ht="12.75">
      <c r="A39" s="178" t="s">
        <v>331</v>
      </c>
      <c r="B39" s="177">
        <v>22738.774529999995</v>
      </c>
      <c r="C39" s="177">
        <v>21691.85455</v>
      </c>
      <c r="D39" s="177">
        <v>1046.9199800000001</v>
      </c>
      <c r="E39" s="177">
        <v>533.24222</v>
      </c>
      <c r="F39" s="177">
        <v>513.67776</v>
      </c>
      <c r="H39" s="221">
        <v>1</v>
      </c>
      <c r="I39" s="221">
        <v>0.9539588213683741</v>
      </c>
      <c r="J39" s="221">
        <v>0.04604117863162612</v>
      </c>
      <c r="K39" s="221">
        <v>0.0234507897202849</v>
      </c>
      <c r="L39" s="221">
        <v>0.02259038891134122</v>
      </c>
    </row>
    <row r="40" spans="1:12" s="180" customFormat="1" ht="12.75">
      <c r="A40" s="219" t="s">
        <v>841</v>
      </c>
      <c r="B40" s="59">
        <v>29140.771700999998</v>
      </c>
      <c r="C40" s="59">
        <v>27678.791701000002</v>
      </c>
      <c r="D40" s="59">
        <v>1461.977491</v>
      </c>
      <c r="E40" s="59">
        <v>849.5274609999999</v>
      </c>
      <c r="F40" s="59">
        <v>612.4500300000001</v>
      </c>
      <c r="H40" s="221">
        <v>0.9999999139007016</v>
      </c>
      <c r="I40" s="221">
        <v>0.9498304295095306</v>
      </c>
      <c r="J40" s="221">
        <v>0.05016948439117111</v>
      </c>
      <c r="K40" s="221">
        <v>0.029152538227765857</v>
      </c>
      <c r="L40" s="221">
        <v>0.021016946163405246</v>
      </c>
    </row>
    <row r="41" spans="1:12" s="180" customFormat="1" ht="12.75">
      <c r="A41" s="178" t="s">
        <v>103</v>
      </c>
      <c r="B41" s="177">
        <v>161807.45890799997</v>
      </c>
      <c r="C41" s="177">
        <v>151296.13</v>
      </c>
      <c r="D41" s="177">
        <v>10511.328908</v>
      </c>
      <c r="E41" s="177">
        <v>5808.971879999999</v>
      </c>
      <c r="F41" s="177">
        <v>4702.357028</v>
      </c>
      <c r="H41" s="221">
        <v>1</v>
      </c>
      <c r="I41" s="221">
        <v>0.9350380447295914</v>
      </c>
      <c r="J41" s="221">
        <v>0.06496195527040877</v>
      </c>
      <c r="K41" s="221">
        <v>0.03590051978569695</v>
      </c>
      <c r="L41" s="221">
        <v>0.029061435484711823</v>
      </c>
    </row>
    <row r="42" spans="1:12" s="180" customFormat="1" ht="12.75">
      <c r="A42" s="219" t="s">
        <v>831</v>
      </c>
      <c r="B42" s="59">
        <v>21550.89507</v>
      </c>
      <c r="C42" s="59">
        <v>20031.4265</v>
      </c>
      <c r="D42" s="59">
        <v>1519.46857</v>
      </c>
      <c r="E42" s="59">
        <v>690.75841</v>
      </c>
      <c r="F42" s="59">
        <v>828.71016</v>
      </c>
      <c r="H42" s="221">
        <v>1</v>
      </c>
      <c r="I42" s="221">
        <v>0.9294939460720971</v>
      </c>
      <c r="J42" s="221">
        <v>0.07050605392790306</v>
      </c>
      <c r="K42" s="221">
        <v>0.03205242324072065</v>
      </c>
      <c r="L42" s="221">
        <v>0.038453630687182404</v>
      </c>
    </row>
    <row r="43" spans="1:12" s="180" customFormat="1" ht="12.75">
      <c r="A43" s="219" t="s">
        <v>282</v>
      </c>
      <c r="B43" s="59">
        <v>73572.360164</v>
      </c>
      <c r="C43" s="59">
        <v>67743.8265</v>
      </c>
      <c r="D43" s="59">
        <v>5828.533663999999</v>
      </c>
      <c r="E43" s="59">
        <v>2232.791406</v>
      </c>
      <c r="F43" s="59">
        <v>3595.742258</v>
      </c>
      <c r="H43" s="221">
        <v>1</v>
      </c>
      <c r="I43" s="221">
        <v>0.9207782154737508</v>
      </c>
      <c r="J43" s="221">
        <v>0.07922178452624908</v>
      </c>
      <c r="K43" s="221">
        <v>0.03034823677020676</v>
      </c>
      <c r="L43" s="221">
        <v>0.04887354775604233</v>
      </c>
    </row>
    <row r="44" spans="1:12" s="180" customFormat="1" ht="12.75">
      <c r="A44" s="219" t="s">
        <v>104</v>
      </c>
      <c r="B44" s="59">
        <v>204442.762692</v>
      </c>
      <c r="C44" s="59">
        <v>187430.705</v>
      </c>
      <c r="D44" s="59">
        <v>17012.057692000002</v>
      </c>
      <c r="E44" s="59">
        <v>8141.585084</v>
      </c>
      <c r="F44" s="59">
        <v>8870.472607999998</v>
      </c>
      <c r="H44" s="221">
        <v>1</v>
      </c>
      <c r="I44" s="221">
        <v>0.9167881637481624</v>
      </c>
      <c r="J44" s="221">
        <v>0.08321183625183763</v>
      </c>
      <c r="K44" s="221">
        <v>0.0398232981045437</v>
      </c>
      <c r="L44" s="221">
        <v>0.04338853814729391</v>
      </c>
    </row>
    <row r="45" spans="1:12" s="180" customFormat="1" ht="12.75">
      <c r="A45" s="219" t="s">
        <v>291</v>
      </c>
      <c r="B45" s="59">
        <v>506793.3251879999</v>
      </c>
      <c r="C45" s="59">
        <v>455187.79</v>
      </c>
      <c r="D45" s="59">
        <v>51605.53518800001</v>
      </c>
      <c r="E45" s="59">
        <v>23056.795729999994</v>
      </c>
      <c r="F45" s="59">
        <v>28548.739458000004</v>
      </c>
      <c r="H45" s="221">
        <v>1</v>
      </c>
      <c r="I45" s="221">
        <v>0.898172425280352</v>
      </c>
      <c r="J45" s="221">
        <v>0.10182757471964816</v>
      </c>
      <c r="K45" s="221">
        <v>0.04549546054389499</v>
      </c>
      <c r="L45" s="221">
        <v>0.05633211417575315</v>
      </c>
    </row>
    <row r="46" spans="1:12" s="180" customFormat="1" ht="12.75">
      <c r="A46" s="219" t="s">
        <v>316</v>
      </c>
      <c r="B46" s="59">
        <v>109829.17225000002</v>
      </c>
      <c r="C46" s="59">
        <v>98447.00492</v>
      </c>
      <c r="D46" s="59">
        <v>11382.167329999998</v>
      </c>
      <c r="E46" s="59">
        <v>4505.7111</v>
      </c>
      <c r="F46" s="59">
        <v>6876.45623</v>
      </c>
      <c r="H46" s="221">
        <v>1</v>
      </c>
      <c r="I46" s="221">
        <v>0.896364808212419</v>
      </c>
      <c r="J46" s="221">
        <v>0.1036351917875808</v>
      </c>
      <c r="K46" s="221">
        <v>0.041024720551875046</v>
      </c>
      <c r="L46" s="221">
        <v>0.06261047123570576</v>
      </c>
    </row>
    <row r="47" spans="1:12" s="180" customFormat="1" ht="12.75">
      <c r="A47" s="219" t="s">
        <v>315</v>
      </c>
      <c r="B47" s="59">
        <v>357338.42441999994</v>
      </c>
      <c r="C47" s="59">
        <v>316222.6362500001</v>
      </c>
      <c r="D47" s="59">
        <v>41115.78817000001</v>
      </c>
      <c r="E47" s="59">
        <v>14937.783355999993</v>
      </c>
      <c r="F47" s="59">
        <v>26178.004814000004</v>
      </c>
      <c r="H47" s="221">
        <v>1</v>
      </c>
      <c r="I47" s="221">
        <v>0.8849387993000324</v>
      </c>
      <c r="J47" s="221">
        <v>0.11506120069996813</v>
      </c>
      <c r="K47" s="221">
        <v>0.041802902613245915</v>
      </c>
      <c r="L47" s="221">
        <v>0.07325829808672218</v>
      </c>
    </row>
    <row r="48" spans="1:12" s="180" customFormat="1" ht="12.75">
      <c r="A48" s="219" t="s">
        <v>102</v>
      </c>
      <c r="B48" s="120">
        <v>2896202.9781809994</v>
      </c>
      <c r="C48" s="120">
        <v>2469871.3937369995</v>
      </c>
      <c r="D48" s="120">
        <v>426331.581935</v>
      </c>
      <c r="E48" s="120">
        <v>134231.38602299997</v>
      </c>
      <c r="F48" s="120">
        <v>292100.195912</v>
      </c>
      <c r="H48" s="222">
        <v>0.9999999991336934</v>
      </c>
      <c r="I48" s="222">
        <v>0.8527963724725663</v>
      </c>
      <c r="J48" s="222">
        <v>0.14720362666112702</v>
      </c>
      <c r="K48" s="222">
        <v>0.04634736827296057</v>
      </c>
      <c r="L48" s="222">
        <v>0.10085625838816643</v>
      </c>
    </row>
    <row r="49" spans="1:12" s="180" customFormat="1" ht="12.75">
      <c r="A49" s="219" t="s">
        <v>278</v>
      </c>
      <c r="B49" s="59">
        <v>284297.485398</v>
      </c>
      <c r="C49" s="59">
        <v>237375.714</v>
      </c>
      <c r="D49" s="59">
        <v>46921.771398000004</v>
      </c>
      <c r="E49" s="59">
        <v>11675.640317999998</v>
      </c>
      <c r="F49" s="59">
        <v>35246.13108000001</v>
      </c>
      <c r="H49" s="221">
        <v>1</v>
      </c>
      <c r="I49" s="221">
        <v>0.8349553766460078</v>
      </c>
      <c r="J49" s="221">
        <v>0.1650446233539922</v>
      </c>
      <c r="K49" s="221">
        <v>0.04106839109623069</v>
      </c>
      <c r="L49" s="221">
        <v>0.1239762322577615</v>
      </c>
    </row>
    <row r="50" spans="1:12" s="180" customFormat="1" ht="12.75">
      <c r="A50" s="219" t="s">
        <v>447</v>
      </c>
      <c r="B50" s="59">
        <v>89459.149944</v>
      </c>
      <c r="C50" s="59">
        <v>74618.191</v>
      </c>
      <c r="D50" s="59">
        <v>14840.958944000002</v>
      </c>
      <c r="E50" s="59">
        <v>4662.227744</v>
      </c>
      <c r="F50" s="59">
        <v>10178.731199999998</v>
      </c>
      <c r="H50" s="221">
        <v>1</v>
      </c>
      <c r="I50" s="221">
        <v>0.8341035103363915</v>
      </c>
      <c r="J50" s="221">
        <v>0.16589648966360854</v>
      </c>
      <c r="K50" s="221">
        <v>0.052115717027475444</v>
      </c>
      <c r="L50" s="221">
        <v>0.11378077263613304</v>
      </c>
    </row>
    <row r="51" spans="1:12" s="180" customFormat="1" ht="12.75">
      <c r="A51" s="178" t="s">
        <v>327</v>
      </c>
      <c r="B51" s="177">
        <v>136614.665842</v>
      </c>
      <c r="C51" s="177">
        <v>110952.35358000001</v>
      </c>
      <c r="D51" s="177">
        <v>25662.312262</v>
      </c>
      <c r="E51" s="177">
        <v>7961.501644</v>
      </c>
      <c r="F51" s="177">
        <v>17700.810617999996</v>
      </c>
      <c r="H51" s="221">
        <v>1</v>
      </c>
      <c r="I51" s="221">
        <v>0.8121555097775564</v>
      </c>
      <c r="J51" s="221">
        <v>0.18784449022244384</v>
      </c>
      <c r="K51" s="221">
        <v>0.05827706414191121</v>
      </c>
      <c r="L51" s="221">
        <v>0.1295674260805326</v>
      </c>
    </row>
    <row r="52" spans="1:12" s="180" customFormat="1" ht="12.75">
      <c r="A52" s="219" t="s">
        <v>279</v>
      </c>
      <c r="B52" s="59">
        <v>320785.70668999996</v>
      </c>
      <c r="C52" s="59">
        <v>258452.644</v>
      </c>
      <c r="D52" s="59">
        <v>62333.06268999999</v>
      </c>
      <c r="E52" s="59">
        <v>14580.60909</v>
      </c>
      <c r="F52" s="59">
        <v>47752.45359999999</v>
      </c>
      <c r="H52" s="221">
        <v>1</v>
      </c>
      <c r="I52" s="221">
        <v>0.8056862840518103</v>
      </c>
      <c r="J52" s="221">
        <v>0.19431371594818983</v>
      </c>
      <c r="K52" s="221">
        <v>0.04545280162401491</v>
      </c>
      <c r="L52" s="221">
        <v>0.14886091432417492</v>
      </c>
    </row>
    <row r="53" spans="1:12" s="180" customFormat="1" ht="12.75">
      <c r="A53" s="226" t="s">
        <v>741</v>
      </c>
      <c r="B53" s="59">
        <v>281465.7732940001</v>
      </c>
      <c r="C53" s="59">
        <v>224294.022436</v>
      </c>
      <c r="D53" s="59">
        <v>57171.75085799999</v>
      </c>
      <c r="E53" s="59">
        <v>19600.013519999997</v>
      </c>
      <c r="F53" s="59">
        <v>37571.737337999984</v>
      </c>
      <c r="G53" s="195"/>
      <c r="H53" s="223">
        <v>1</v>
      </c>
      <c r="I53" s="223">
        <v>0.7968784972008573</v>
      </c>
      <c r="J53" s="223">
        <v>0.20312150279914232</v>
      </c>
      <c r="K53" s="223">
        <v>0.06963551301680702</v>
      </c>
      <c r="L53" s="223">
        <v>0.13348598978233525</v>
      </c>
    </row>
    <row r="54" spans="1:12" s="180" customFormat="1" ht="12.75">
      <c r="A54" s="228" t="s">
        <v>101</v>
      </c>
      <c r="B54" s="176">
        <v>249089.36</v>
      </c>
      <c r="C54" s="176">
        <v>191914.18</v>
      </c>
      <c r="D54" s="229">
        <v>57175.18</v>
      </c>
      <c r="E54" s="229">
        <v>10885.81</v>
      </c>
      <c r="F54" s="176">
        <v>46289.37</v>
      </c>
      <c r="G54" s="176"/>
      <c r="H54" s="229">
        <v>1</v>
      </c>
      <c r="I54" s="230">
        <v>0.7704631783549486</v>
      </c>
      <c r="J54" s="230">
        <v>0.2295368216450514</v>
      </c>
      <c r="K54" s="229">
        <v>0.04370242871875379</v>
      </c>
      <c r="L54" s="229">
        <v>0.18583439292629764</v>
      </c>
    </row>
    <row r="55" spans="1:12" s="180" customFormat="1" ht="12.75">
      <c r="A55" s="219" t="s">
        <v>827</v>
      </c>
      <c r="B55" s="59">
        <v>47276.89209000001</v>
      </c>
      <c r="C55" s="59">
        <v>26534.1233</v>
      </c>
      <c r="D55" s="59">
        <v>20742.768790000002</v>
      </c>
      <c r="E55" s="59">
        <v>4108.41706</v>
      </c>
      <c r="F55" s="59">
        <v>16634.35173</v>
      </c>
      <c r="H55" s="221">
        <v>1</v>
      </c>
      <c r="I55" s="221">
        <v>0.5612493149822022</v>
      </c>
      <c r="J55" s="221">
        <v>0.4387506850177976</v>
      </c>
      <c r="K55" s="221">
        <v>0.08690116626488252</v>
      </c>
      <c r="L55" s="221">
        <v>0.35184951875291504</v>
      </c>
    </row>
    <row r="56" spans="1:12" s="180" customFormat="1" ht="12.75">
      <c r="A56" s="181"/>
      <c r="B56" s="182"/>
      <c r="C56" s="182"/>
      <c r="D56" s="182"/>
      <c r="E56" s="182"/>
      <c r="F56" s="182"/>
      <c r="G56" s="144"/>
      <c r="H56" s="221"/>
      <c r="I56" s="221"/>
      <c r="J56" s="221"/>
      <c r="K56" s="223"/>
      <c r="L56" s="223"/>
    </row>
    <row r="57" spans="1:12" s="180" customFormat="1" ht="12.75">
      <c r="A57" s="224" t="s">
        <v>43</v>
      </c>
      <c r="B57" s="177">
        <v>20704.6393</v>
      </c>
      <c r="C57" s="177">
        <v>16160.8</v>
      </c>
      <c r="D57" s="177">
        <v>4543.8393</v>
      </c>
      <c r="E57" s="177">
        <v>651.6293</v>
      </c>
      <c r="F57" s="177">
        <v>3892.21</v>
      </c>
      <c r="G57" s="195"/>
      <c r="H57" s="221">
        <f>SUM(I57:J57)</f>
        <v>1</v>
      </c>
      <c r="I57" s="221">
        <f>C57/$B57</f>
        <v>0.7805400406081936</v>
      </c>
      <c r="J57" s="221">
        <f>D57/$B57</f>
        <v>0.21945995939180646</v>
      </c>
      <c r="K57" s="221">
        <f>E57/$B57</f>
        <v>0.03147262265998519</v>
      </c>
      <c r="L57" s="221">
        <f>F57/$B57</f>
        <v>0.18798733673182128</v>
      </c>
    </row>
    <row r="58" spans="1:12" s="180" customFormat="1" ht="12.75">
      <c r="A58" s="224" t="s">
        <v>568</v>
      </c>
      <c r="B58" s="182">
        <f>B57+B48</f>
        <v>2916907.6174809993</v>
      </c>
      <c r="C58" s="182">
        <f>C57+C48</f>
        <v>2486032.1937369993</v>
      </c>
      <c r="D58" s="182">
        <f>D57+D48</f>
        <v>430875.421235</v>
      </c>
      <c r="E58" s="182">
        <f>E57+E48</f>
        <v>134883.01532299997</v>
      </c>
      <c r="F58" s="182">
        <f>F57+F48</f>
        <v>295992.40591200005</v>
      </c>
      <c r="H58" s="222">
        <f>SUM(I58:J58)</f>
        <v>0.9999999991398425</v>
      </c>
      <c r="I58" s="222">
        <f>C58/$B58</f>
        <v>0.8522834864012259</v>
      </c>
      <c r="J58" s="225">
        <f>D58/$B58</f>
        <v>0.14771651273861666</v>
      </c>
      <c r="K58" s="222">
        <f>E58/$B58</f>
        <v>0.04624178514075912</v>
      </c>
      <c r="L58" s="222">
        <f>F58/$B58</f>
        <v>0.10147472759785754</v>
      </c>
    </row>
    <row r="59" spans="1:10" s="180" customFormat="1" ht="12.75">
      <c r="A59" s="200"/>
      <c r="B59" s="200"/>
      <c r="C59" s="168"/>
      <c r="D59" s="168"/>
      <c r="E59" s="168"/>
      <c r="F59" s="181"/>
      <c r="J59" s="200"/>
    </row>
    <row r="60" spans="1:12" s="180" customFormat="1" ht="25.5">
      <c r="A60" s="224" t="s">
        <v>281</v>
      </c>
      <c r="B60" s="177">
        <v>2213729.5</v>
      </c>
      <c r="C60" s="177">
        <v>1992379</v>
      </c>
      <c r="D60" s="177">
        <v>221350.5</v>
      </c>
      <c r="E60" s="177">
        <v>60000.4</v>
      </c>
      <c r="F60" s="177">
        <v>161351</v>
      </c>
      <c r="G60" s="195"/>
      <c r="H60" s="221">
        <f>SUM(I60:J60)</f>
        <v>1</v>
      </c>
      <c r="I60" s="221">
        <f>C60/$B60</f>
        <v>0.9000101412570958</v>
      </c>
      <c r="J60" s="221">
        <f>D60/$B60</f>
        <v>0.09998985874290423</v>
      </c>
      <c r="K60" s="221">
        <f>E60/$B60</f>
        <v>0.027103763129144733</v>
      </c>
      <c r="L60" s="221">
        <f>F60/$B60</f>
        <v>0.07288650216749608</v>
      </c>
    </row>
    <row r="61" spans="1:12" s="180" customFormat="1" ht="12.75">
      <c r="A61" s="224" t="s">
        <v>52</v>
      </c>
      <c r="B61" s="182">
        <f>B58+B60</f>
        <v>5130637.117480999</v>
      </c>
      <c r="C61" s="182">
        <f>C58+C60</f>
        <v>4478411.193736999</v>
      </c>
      <c r="D61" s="182">
        <f>D58+D60</f>
        <v>652225.921235</v>
      </c>
      <c r="E61" s="182">
        <f>E58+E60</f>
        <v>194883.41532299996</v>
      </c>
      <c r="F61" s="182">
        <f>F58+F60</f>
        <v>457343.40591200005</v>
      </c>
      <c r="G61" s="144"/>
      <c r="H61" s="222">
        <f>SUM(I61:J61)</f>
        <v>0.999999999510977</v>
      </c>
      <c r="I61" s="222">
        <f>C61/$B61</f>
        <v>0.8728762317799189</v>
      </c>
      <c r="J61" s="225">
        <f>D61/$B61</f>
        <v>0.1271237677310581</v>
      </c>
      <c r="K61" s="222">
        <f>E61/$B61</f>
        <v>0.03798425241555231</v>
      </c>
      <c r="L61" s="222">
        <f>F61/$B61</f>
        <v>0.0891396907323165</v>
      </c>
    </row>
    <row r="62" spans="1:10" s="180" customFormat="1" ht="12.75">
      <c r="A62" s="200"/>
      <c r="B62" s="200"/>
      <c r="C62" s="168"/>
      <c r="D62" s="168"/>
      <c r="E62" s="168"/>
      <c r="F62" s="181"/>
      <c r="J62" s="200"/>
    </row>
    <row r="63" spans="1:12" s="180" customFormat="1" ht="12.75">
      <c r="A63" s="219"/>
      <c r="B63" s="59"/>
      <c r="C63" s="59"/>
      <c r="D63" s="59"/>
      <c r="E63" s="59"/>
      <c r="F63" s="59"/>
      <c r="H63" s="221"/>
      <c r="I63" s="221"/>
      <c r="J63" s="221"/>
      <c r="K63" s="221"/>
      <c r="L63" s="221"/>
    </row>
    <row r="64" spans="1:12" s="180" customFormat="1" ht="18">
      <c r="A64" s="216"/>
      <c r="B64" s="161" t="s">
        <v>406</v>
      </c>
      <c r="C64" s="217"/>
      <c r="D64" s="217"/>
      <c r="E64" s="217"/>
      <c r="F64" s="217"/>
      <c r="G64" s="144"/>
      <c r="H64" s="161" t="s">
        <v>830</v>
      </c>
      <c r="I64" s="161"/>
      <c r="J64" s="161"/>
      <c r="K64" s="161"/>
      <c r="L64" s="161"/>
    </row>
    <row r="65" spans="1:12" s="180" customFormat="1" ht="26.25">
      <c r="A65" s="216"/>
      <c r="B65" s="145" t="s">
        <v>214</v>
      </c>
      <c r="C65" s="218" t="s">
        <v>150</v>
      </c>
      <c r="D65" s="145" t="s">
        <v>157</v>
      </c>
      <c r="E65" s="145" t="s">
        <v>377</v>
      </c>
      <c r="F65" s="145" t="s">
        <v>378</v>
      </c>
      <c r="G65" s="145"/>
      <c r="H65" s="145" t="s">
        <v>214</v>
      </c>
      <c r="I65" s="145" t="s">
        <v>150</v>
      </c>
      <c r="J65" s="145" t="s">
        <v>157</v>
      </c>
      <c r="K65" s="204" t="s">
        <v>377</v>
      </c>
      <c r="L65" s="204" t="s">
        <v>378</v>
      </c>
    </row>
    <row r="66" spans="1:12" s="180" customFormat="1" ht="12.75">
      <c r="A66" s="178" t="s">
        <v>331</v>
      </c>
      <c r="B66" s="177">
        <v>22738.774529999995</v>
      </c>
      <c r="C66" s="177">
        <v>21691.85455</v>
      </c>
      <c r="D66" s="177">
        <v>1046.9199800000001</v>
      </c>
      <c r="E66" s="177">
        <v>533.24222</v>
      </c>
      <c r="F66" s="177">
        <v>513.67776</v>
      </c>
      <c r="G66" s="195"/>
      <c r="H66" s="223">
        <v>1</v>
      </c>
      <c r="I66" s="223">
        <v>0.9539588213683741</v>
      </c>
      <c r="J66" s="223">
        <v>0.04604117863162612</v>
      </c>
      <c r="K66" s="223">
        <v>0.0234507897202849</v>
      </c>
      <c r="L66" s="223">
        <v>0.02259038891134122</v>
      </c>
    </row>
    <row r="67" spans="1:12" s="180" customFormat="1" ht="12.75">
      <c r="A67" s="219" t="s">
        <v>831</v>
      </c>
      <c r="B67" s="59">
        <v>21550.89507</v>
      </c>
      <c r="C67" s="59">
        <v>20031.4265</v>
      </c>
      <c r="D67" s="59">
        <v>1519.46857</v>
      </c>
      <c r="E67" s="59">
        <v>690.75841</v>
      </c>
      <c r="F67" s="59">
        <v>828.71016</v>
      </c>
      <c r="G67" s="195"/>
      <c r="H67" s="221">
        <v>1</v>
      </c>
      <c r="I67" s="221">
        <v>0.9294939460720971</v>
      </c>
      <c r="J67" s="221">
        <v>0.07050605392790306</v>
      </c>
      <c r="K67" s="221">
        <v>0.03205242324072065</v>
      </c>
      <c r="L67" s="221">
        <v>0.038453630687182404</v>
      </c>
    </row>
    <row r="68" spans="1:12" s="180" customFormat="1" ht="12.75">
      <c r="A68" s="178" t="s">
        <v>827</v>
      </c>
      <c r="B68" s="177">
        <v>47276.89209000001</v>
      </c>
      <c r="C68" s="177">
        <v>26534.1233</v>
      </c>
      <c r="D68" s="177">
        <v>20742.768790000002</v>
      </c>
      <c r="E68" s="177">
        <v>4108.41706</v>
      </c>
      <c r="F68" s="177">
        <v>16634.35173</v>
      </c>
      <c r="G68" s="195"/>
      <c r="H68" s="221">
        <v>1</v>
      </c>
      <c r="I68" s="221">
        <v>0.5612493149822022</v>
      </c>
      <c r="J68" s="221">
        <v>0.4387506850177976</v>
      </c>
      <c r="K68" s="221">
        <v>0.08690116626488252</v>
      </c>
      <c r="L68" s="221">
        <v>0.35184951875291504</v>
      </c>
    </row>
    <row r="69" spans="1:12" s="180" customFormat="1" ht="12.75">
      <c r="A69" s="219" t="s">
        <v>841</v>
      </c>
      <c r="B69" s="59">
        <v>29140.771700999998</v>
      </c>
      <c r="C69" s="59">
        <v>27678.791701000002</v>
      </c>
      <c r="D69" s="59">
        <v>1461.977491</v>
      </c>
      <c r="E69" s="59">
        <v>849.5274609999999</v>
      </c>
      <c r="F69" s="59">
        <v>612.4500300000001</v>
      </c>
      <c r="G69" s="195"/>
      <c r="H69" s="221">
        <v>0.9999999139007016</v>
      </c>
      <c r="I69" s="221">
        <v>0.9498304295095306</v>
      </c>
      <c r="J69" s="221">
        <v>0.05016948439117111</v>
      </c>
      <c r="K69" s="221">
        <v>0.029152538227765857</v>
      </c>
      <c r="L69" s="221">
        <v>0.021016946163405246</v>
      </c>
    </row>
    <row r="70" spans="1:12" s="180" customFormat="1" ht="12.75">
      <c r="A70" s="219" t="s">
        <v>327</v>
      </c>
      <c r="B70" s="59">
        <v>136614.665842</v>
      </c>
      <c r="C70" s="59">
        <v>110952.35358000001</v>
      </c>
      <c r="D70" s="59">
        <v>25662.312262</v>
      </c>
      <c r="E70" s="59">
        <v>7961.501644</v>
      </c>
      <c r="F70" s="59">
        <v>17700.810617999996</v>
      </c>
      <c r="G70" s="195"/>
      <c r="H70" s="221">
        <v>1</v>
      </c>
      <c r="I70" s="221">
        <v>0.8121555097775564</v>
      </c>
      <c r="J70" s="221">
        <v>0.18784449022244384</v>
      </c>
      <c r="K70" s="221">
        <v>0.05827706414191121</v>
      </c>
      <c r="L70" s="221">
        <v>0.1295674260805326</v>
      </c>
    </row>
    <row r="71" spans="1:12" s="180" customFormat="1" ht="12.75">
      <c r="A71" s="219" t="s">
        <v>316</v>
      </c>
      <c r="B71" s="59">
        <v>109829.17225000002</v>
      </c>
      <c r="C71" s="59">
        <v>98447.00492</v>
      </c>
      <c r="D71" s="59">
        <v>11382.167329999998</v>
      </c>
      <c r="E71" s="59">
        <v>4505.7111</v>
      </c>
      <c r="F71" s="59">
        <v>6876.45623</v>
      </c>
      <c r="G71" s="195"/>
      <c r="H71" s="221">
        <v>1</v>
      </c>
      <c r="I71" s="221">
        <v>0.896364808212419</v>
      </c>
      <c r="J71" s="221">
        <v>0.1036351917875808</v>
      </c>
      <c r="K71" s="221">
        <v>0.041024720551875046</v>
      </c>
      <c r="L71" s="221">
        <v>0.06261047123570576</v>
      </c>
    </row>
    <row r="72" spans="1:12" s="180" customFormat="1" ht="12.75">
      <c r="A72" s="219" t="s">
        <v>282</v>
      </c>
      <c r="B72" s="59">
        <v>73572.360164</v>
      </c>
      <c r="C72" s="59">
        <v>67743.8265</v>
      </c>
      <c r="D72" s="59">
        <v>5828.533663999999</v>
      </c>
      <c r="E72" s="59">
        <v>2232.791406</v>
      </c>
      <c r="F72" s="59">
        <v>3595.742258</v>
      </c>
      <c r="G72" s="195"/>
      <c r="H72" s="221">
        <v>1</v>
      </c>
      <c r="I72" s="221">
        <v>0.9207782154737508</v>
      </c>
      <c r="J72" s="221">
        <v>0.07922178452624908</v>
      </c>
      <c r="K72" s="221">
        <v>0.03034823677020676</v>
      </c>
      <c r="L72" s="221">
        <v>0.04887354775604233</v>
      </c>
    </row>
    <row r="73" spans="1:12" s="180" customFormat="1" ht="12.75">
      <c r="A73" s="219" t="s">
        <v>279</v>
      </c>
      <c r="B73" s="59">
        <v>320785.70668999996</v>
      </c>
      <c r="C73" s="59">
        <v>258452.644</v>
      </c>
      <c r="D73" s="59">
        <v>62333.06268999999</v>
      </c>
      <c r="E73" s="59">
        <v>14580.60909</v>
      </c>
      <c r="F73" s="59">
        <v>47752.45359999999</v>
      </c>
      <c r="G73" s="195"/>
      <c r="H73" s="221">
        <v>1</v>
      </c>
      <c r="I73" s="221">
        <v>0.8056862840518103</v>
      </c>
      <c r="J73" s="221">
        <v>0.19431371594818983</v>
      </c>
      <c r="K73" s="221">
        <v>0.04545280162401491</v>
      </c>
      <c r="L73" s="221">
        <v>0.14886091432417492</v>
      </c>
    </row>
    <row r="74" spans="1:12" s="180" customFormat="1" ht="12.75">
      <c r="A74" s="219" t="s">
        <v>447</v>
      </c>
      <c r="B74" s="59">
        <v>89459.149944</v>
      </c>
      <c r="C74" s="59">
        <v>74618.191</v>
      </c>
      <c r="D74" s="59">
        <v>14840.958944000002</v>
      </c>
      <c r="E74" s="59">
        <v>4662.227744</v>
      </c>
      <c r="F74" s="59">
        <v>10178.731199999998</v>
      </c>
      <c r="G74" s="195"/>
      <c r="H74" s="221">
        <v>1</v>
      </c>
      <c r="I74" s="221">
        <v>0.8341035103363915</v>
      </c>
      <c r="J74" s="221">
        <v>0.16589648966360854</v>
      </c>
      <c r="K74" s="221">
        <v>0.052115717027475444</v>
      </c>
      <c r="L74" s="221">
        <v>0.11378077263613304</v>
      </c>
    </row>
    <row r="75" spans="1:12" s="180" customFormat="1" ht="12.75">
      <c r="A75" s="219" t="s">
        <v>101</v>
      </c>
      <c r="B75" s="59">
        <v>249089.36</v>
      </c>
      <c r="C75" s="59">
        <v>191914.18</v>
      </c>
      <c r="D75" s="59">
        <v>57175.18</v>
      </c>
      <c r="E75" s="59">
        <v>10885.81</v>
      </c>
      <c r="F75" s="59">
        <v>46289.37</v>
      </c>
      <c r="G75" s="195"/>
      <c r="H75" s="221">
        <v>1</v>
      </c>
      <c r="I75" s="221">
        <v>0.7704631783549486</v>
      </c>
      <c r="J75" s="221">
        <v>0.2295368216450514</v>
      </c>
      <c r="K75" s="221">
        <v>0.04370242871875379</v>
      </c>
      <c r="L75" s="221">
        <v>0.18583439292629764</v>
      </c>
    </row>
    <row r="76" spans="1:12" s="180" customFormat="1" ht="12.75">
      <c r="A76" s="219" t="s">
        <v>291</v>
      </c>
      <c r="B76" s="59">
        <v>506793.3251879999</v>
      </c>
      <c r="C76" s="59">
        <v>455187.79</v>
      </c>
      <c r="D76" s="59">
        <v>51605.53518800001</v>
      </c>
      <c r="E76" s="59">
        <v>23056.795729999994</v>
      </c>
      <c r="F76" s="59">
        <v>28548.739458000004</v>
      </c>
      <c r="G76" s="195"/>
      <c r="H76" s="221">
        <v>1</v>
      </c>
      <c r="I76" s="221">
        <v>0.898172425280352</v>
      </c>
      <c r="J76" s="221">
        <v>0.10182757471964816</v>
      </c>
      <c r="K76" s="221">
        <v>0.04549546054389499</v>
      </c>
      <c r="L76" s="221">
        <v>0.05633211417575315</v>
      </c>
    </row>
    <row r="77" spans="1:12" s="180" customFormat="1" ht="12.75">
      <c r="A77" s="219" t="s">
        <v>315</v>
      </c>
      <c r="B77" s="59">
        <v>357338.42441999994</v>
      </c>
      <c r="C77" s="59">
        <v>316222.6362500001</v>
      </c>
      <c r="D77" s="59">
        <v>41115.78817000001</v>
      </c>
      <c r="E77" s="59">
        <v>14937.783355999993</v>
      </c>
      <c r="F77" s="59">
        <v>26178.004814000004</v>
      </c>
      <c r="G77" s="195"/>
      <c r="H77" s="221">
        <v>1</v>
      </c>
      <c r="I77" s="221">
        <v>0.8849387993000324</v>
      </c>
      <c r="J77" s="221">
        <v>0.11506120069996813</v>
      </c>
      <c r="K77" s="221">
        <v>0.041802902613245915</v>
      </c>
      <c r="L77" s="221">
        <v>0.07325829808672218</v>
      </c>
    </row>
    <row r="78" spans="1:12" s="180" customFormat="1" ht="12.75">
      <c r="A78" s="219" t="s">
        <v>278</v>
      </c>
      <c r="B78" s="59">
        <v>284297.485398</v>
      </c>
      <c r="C78" s="59">
        <v>237375.714</v>
      </c>
      <c r="D78" s="59">
        <v>46921.771398000004</v>
      </c>
      <c r="E78" s="59">
        <v>11675.640317999998</v>
      </c>
      <c r="F78" s="59">
        <v>35246.13108000001</v>
      </c>
      <c r="G78" s="195"/>
      <c r="H78" s="221">
        <v>1</v>
      </c>
      <c r="I78" s="221">
        <v>0.8349553766460078</v>
      </c>
      <c r="J78" s="221">
        <v>0.1650446233539922</v>
      </c>
      <c r="K78" s="221">
        <v>0.04106839109623069</v>
      </c>
      <c r="L78" s="221">
        <v>0.1239762322577615</v>
      </c>
    </row>
    <row r="79" spans="1:12" s="180" customFormat="1" ht="12.75">
      <c r="A79" s="178" t="s">
        <v>103</v>
      </c>
      <c r="B79" s="177">
        <v>161807.45890799997</v>
      </c>
      <c r="C79" s="177">
        <v>151296.13</v>
      </c>
      <c r="D79" s="177">
        <v>10511.328908</v>
      </c>
      <c r="E79" s="177">
        <v>5808.971879999999</v>
      </c>
      <c r="F79" s="177">
        <v>4702.357028</v>
      </c>
      <c r="G79" s="195"/>
      <c r="H79" s="223">
        <v>1</v>
      </c>
      <c r="I79" s="223">
        <v>0.9350380447295914</v>
      </c>
      <c r="J79" s="223">
        <v>0.06496195527040877</v>
      </c>
      <c r="K79" s="223">
        <v>0.03590051978569695</v>
      </c>
      <c r="L79" s="223">
        <v>0.029061435484711823</v>
      </c>
    </row>
    <row r="80" spans="1:12" s="180" customFormat="1" ht="12.75">
      <c r="A80" s="228" t="s">
        <v>741</v>
      </c>
      <c r="B80" s="177">
        <v>281465.7732940001</v>
      </c>
      <c r="C80" s="177">
        <v>224294.022436</v>
      </c>
      <c r="D80" s="177">
        <v>57171.75085799999</v>
      </c>
      <c r="E80" s="177">
        <v>19600.013519999997</v>
      </c>
      <c r="F80" s="177">
        <v>37571.737337999984</v>
      </c>
      <c r="G80" s="177"/>
      <c r="H80" s="223">
        <v>1</v>
      </c>
      <c r="I80" s="221">
        <v>0.7968784972008573</v>
      </c>
      <c r="J80" s="221">
        <v>0.20312150279914232</v>
      </c>
      <c r="K80" s="223">
        <v>0.06963551301680702</v>
      </c>
      <c r="L80" s="223">
        <v>0.13348598978233525</v>
      </c>
    </row>
    <row r="81" spans="1:12" s="180" customFormat="1" ht="12.75">
      <c r="A81" s="178" t="s">
        <v>320</v>
      </c>
      <c r="B81" s="177">
        <v>204442.762692</v>
      </c>
      <c r="C81" s="177">
        <v>187430.705</v>
      </c>
      <c r="D81" s="177">
        <v>17012.057692000002</v>
      </c>
      <c r="E81" s="177">
        <v>8141.585084</v>
      </c>
      <c r="F81" s="177">
        <v>8870.472607999998</v>
      </c>
      <c r="G81" s="195"/>
      <c r="H81" s="221">
        <v>1</v>
      </c>
      <c r="I81" s="221">
        <v>0.9167881637481624</v>
      </c>
      <c r="J81" s="221">
        <v>0.08321183625183763</v>
      </c>
      <c r="K81" s="221">
        <v>0.0398232981045437</v>
      </c>
      <c r="L81" s="221">
        <v>0.04338853814729391</v>
      </c>
    </row>
    <row r="82" spans="1:12" s="180" customFormat="1" ht="12.75">
      <c r="A82" s="178" t="s">
        <v>102</v>
      </c>
      <c r="B82" s="182">
        <v>2916907.6174809993</v>
      </c>
      <c r="C82" s="182">
        <v>2486032.1937369993</v>
      </c>
      <c r="D82" s="182">
        <v>430875.421235</v>
      </c>
      <c r="E82" s="182">
        <v>134883.01532299997</v>
      </c>
      <c r="F82" s="182">
        <v>295992.40591200005</v>
      </c>
      <c r="G82" s="178"/>
      <c r="H82" s="184">
        <v>0.9999999991398425</v>
      </c>
      <c r="I82" s="184">
        <v>0.8522834864012259</v>
      </c>
      <c r="J82" s="184">
        <v>0.14771651273861666</v>
      </c>
      <c r="K82" s="184">
        <v>0.04624178514075912</v>
      </c>
      <c r="L82" s="184">
        <v>0.10147472759785754</v>
      </c>
    </row>
    <row r="83" spans="1:10" s="180" customFormat="1" ht="12.75">
      <c r="A83" s="200"/>
      <c r="B83" s="200"/>
      <c r="C83" s="168"/>
      <c r="D83" s="168"/>
      <c r="E83" s="168"/>
      <c r="F83" s="181"/>
      <c r="J83" s="200"/>
    </row>
    <row r="84" spans="1:12" s="180" customFormat="1" ht="12.75">
      <c r="A84" s="178" t="s">
        <v>43</v>
      </c>
      <c r="B84" s="177">
        <v>20704.6393</v>
      </c>
      <c r="C84" s="177">
        <v>16160.8</v>
      </c>
      <c r="D84" s="177">
        <v>4543.8393</v>
      </c>
      <c r="E84" s="177">
        <v>651.6293</v>
      </c>
      <c r="F84" s="177">
        <v>3892.21</v>
      </c>
      <c r="G84" s="195"/>
      <c r="H84" s="223">
        <v>1</v>
      </c>
      <c r="I84" s="223">
        <v>0.7805400406081936</v>
      </c>
      <c r="J84" s="223">
        <v>0.21945995939180646</v>
      </c>
      <c r="K84" s="223">
        <v>0.03147262265998519</v>
      </c>
      <c r="L84" s="223">
        <v>0.18798733673182128</v>
      </c>
    </row>
    <row r="85" spans="1:12" s="180" customFormat="1" ht="12.75">
      <c r="A85" s="178" t="s">
        <v>45</v>
      </c>
      <c r="B85" s="182">
        <v>2896202.9781809994</v>
      </c>
      <c r="C85" s="182">
        <v>2469871.3937369995</v>
      </c>
      <c r="D85" s="182">
        <v>426331.581935</v>
      </c>
      <c r="E85" s="182">
        <v>134231.38602299997</v>
      </c>
      <c r="F85" s="182">
        <v>292100.195912</v>
      </c>
      <c r="G85" s="178"/>
      <c r="H85" s="184">
        <v>0.9999999991336934</v>
      </c>
      <c r="I85" s="184">
        <v>0.8527963724725663</v>
      </c>
      <c r="J85" s="184">
        <v>0.14720362666112702</v>
      </c>
      <c r="K85" s="184">
        <v>0.04634736827296057</v>
      </c>
      <c r="L85" s="184">
        <v>0.10085625838816643</v>
      </c>
    </row>
    <row r="86" spans="1:12" s="180" customFormat="1" ht="12.75">
      <c r="A86" s="219"/>
      <c r="B86" s="59"/>
      <c r="C86" s="177"/>
      <c r="D86" s="177"/>
      <c r="E86" s="177"/>
      <c r="F86" s="177"/>
      <c r="G86" s="195"/>
      <c r="H86" s="223"/>
      <c r="I86" s="223"/>
      <c r="J86" s="223"/>
      <c r="K86" s="223"/>
      <c r="L86" s="223"/>
    </row>
    <row r="87" spans="1:20" s="180" customFormat="1" ht="25.5">
      <c r="A87" s="224" t="s">
        <v>281</v>
      </c>
      <c r="B87" s="177">
        <v>2213729.5</v>
      </c>
      <c r="C87" s="177">
        <v>1992379</v>
      </c>
      <c r="D87" s="177">
        <v>221350.5</v>
      </c>
      <c r="E87" s="177">
        <v>60000.4</v>
      </c>
      <c r="F87" s="177">
        <v>161351</v>
      </c>
      <c r="G87" s="195"/>
      <c r="H87" s="223">
        <v>1</v>
      </c>
      <c r="I87" s="223">
        <v>0.9000101412570958</v>
      </c>
      <c r="J87" s="223">
        <v>0.09998985874290423</v>
      </c>
      <c r="K87" s="223">
        <v>0.027103763129144733</v>
      </c>
      <c r="L87" s="223">
        <v>0.07288650216749608</v>
      </c>
      <c r="M87" s="177"/>
      <c r="N87" s="177"/>
      <c r="P87" s="221"/>
      <c r="Q87" s="221"/>
      <c r="R87" s="221"/>
      <c r="S87" s="221"/>
      <c r="T87" s="221"/>
    </row>
    <row r="88" spans="1:12" s="180" customFormat="1" ht="12.75">
      <c r="A88" s="178" t="s">
        <v>52</v>
      </c>
      <c r="B88" s="182">
        <v>5130637.117480999</v>
      </c>
      <c r="C88" s="182">
        <v>4478411.193736999</v>
      </c>
      <c r="D88" s="182">
        <v>652225.921235</v>
      </c>
      <c r="E88" s="182">
        <v>194883.41532299996</v>
      </c>
      <c r="F88" s="182">
        <v>457343.40591200005</v>
      </c>
      <c r="G88" s="178"/>
      <c r="H88" s="184">
        <v>0.999999999510977</v>
      </c>
      <c r="I88" s="184">
        <v>0.8728762317799189</v>
      </c>
      <c r="J88" s="184">
        <v>0.1271237677310581</v>
      </c>
      <c r="K88" s="184">
        <v>0.03798425241555231</v>
      </c>
      <c r="L88" s="184">
        <v>0.0891396907323165</v>
      </c>
    </row>
    <row r="89" spans="1:10" s="180" customFormat="1" ht="15">
      <c r="A89" s="146"/>
      <c r="B89" s="191"/>
      <c r="C89" s="192"/>
      <c r="D89" s="193"/>
      <c r="E89" s="193"/>
      <c r="F89" s="151"/>
      <c r="J89" s="200"/>
    </row>
    <row r="90" spans="1:10" s="180" customFormat="1" ht="12.75">
      <c r="A90" s="146"/>
      <c r="B90" s="194"/>
      <c r="C90" s="195"/>
      <c r="D90" s="196"/>
      <c r="E90" s="196"/>
      <c r="F90" s="196"/>
      <c r="J90" s="200"/>
    </row>
    <row r="91" spans="1:10" s="180" customFormat="1" ht="12.75">
      <c r="A91" s="146"/>
      <c r="B91" s="194"/>
      <c r="C91" s="195"/>
      <c r="D91" s="196"/>
      <c r="E91" s="196"/>
      <c r="F91" s="196"/>
      <c r="J91" s="200"/>
    </row>
    <row r="92" spans="1:10" s="180" customFormat="1" ht="12.75">
      <c r="A92" s="146"/>
      <c r="B92" s="194"/>
      <c r="C92" s="195"/>
      <c r="D92" s="196"/>
      <c r="E92" s="196"/>
      <c r="F92" s="196"/>
      <c r="J92" s="200"/>
    </row>
    <row r="93" spans="1:10" s="180" customFormat="1" ht="12.75">
      <c r="A93" s="146"/>
      <c r="B93" s="194"/>
      <c r="C93" s="195"/>
      <c r="D93" s="196"/>
      <c r="E93" s="196"/>
      <c r="F93" s="196"/>
      <c r="J93" s="200"/>
    </row>
    <row r="94" spans="1:10" s="180" customFormat="1" ht="12.75">
      <c r="A94" s="146"/>
      <c r="B94" s="194"/>
      <c r="C94" s="195"/>
      <c r="D94" s="196"/>
      <c r="E94" s="196"/>
      <c r="F94" s="196"/>
      <c r="J94" s="200"/>
    </row>
    <row r="95" spans="1:10" s="180" customFormat="1" ht="12.75">
      <c r="A95" s="146"/>
      <c r="B95" s="194"/>
      <c r="C95" s="195"/>
      <c r="D95" s="196"/>
      <c r="E95" s="196"/>
      <c r="F95" s="196"/>
      <c r="J95" s="200"/>
    </row>
    <row r="96" spans="1:10" s="180" customFormat="1" ht="12.75">
      <c r="A96" s="146"/>
      <c r="B96" s="194"/>
      <c r="C96" s="195"/>
      <c r="D96" s="196"/>
      <c r="E96" s="196"/>
      <c r="F96" s="196"/>
      <c r="J96" s="200"/>
    </row>
    <row r="97" spans="1:10" s="180" customFormat="1" ht="12.75">
      <c r="A97" s="146"/>
      <c r="B97" s="194"/>
      <c r="C97" s="195"/>
      <c r="D97" s="196"/>
      <c r="E97" s="196"/>
      <c r="F97" s="196"/>
      <c r="J97" s="200"/>
    </row>
    <row r="98" spans="1:10" s="180" customFormat="1" ht="12.75">
      <c r="A98" s="146"/>
      <c r="B98" s="194"/>
      <c r="C98" s="195"/>
      <c r="D98" s="196"/>
      <c r="E98" s="196"/>
      <c r="F98" s="196"/>
      <c r="J98" s="200"/>
    </row>
    <row r="99" spans="1:10" s="180" customFormat="1" ht="12.75">
      <c r="A99" s="146"/>
      <c r="B99" s="194"/>
      <c r="C99" s="195"/>
      <c r="D99" s="196"/>
      <c r="E99" s="196"/>
      <c r="F99" s="196"/>
      <c r="J99" s="200"/>
    </row>
    <row r="100" spans="1:10" s="180" customFormat="1" ht="12.75">
      <c r="A100" s="146"/>
      <c r="B100" s="194"/>
      <c r="C100" s="195"/>
      <c r="D100" s="196"/>
      <c r="E100" s="196"/>
      <c r="F100" s="196"/>
      <c r="J100" s="200"/>
    </row>
    <row r="101" spans="1:10" s="180" customFormat="1" ht="12.75">
      <c r="A101" s="146"/>
      <c r="B101" s="194"/>
      <c r="C101" s="195"/>
      <c r="D101" s="196"/>
      <c r="E101" s="196"/>
      <c r="F101" s="196"/>
      <c r="J101" s="200"/>
    </row>
    <row r="102" spans="1:10" s="180" customFormat="1" ht="12.75">
      <c r="A102" s="146"/>
      <c r="B102" s="194"/>
      <c r="C102" s="195"/>
      <c r="D102" s="196"/>
      <c r="E102" s="196"/>
      <c r="F102" s="196"/>
      <c r="J102" s="200"/>
    </row>
    <row r="103" spans="1:10" s="180" customFormat="1" ht="12.75">
      <c r="A103" s="200"/>
      <c r="B103" s="194"/>
      <c r="C103" s="195"/>
      <c r="D103" s="196"/>
      <c r="E103" s="196"/>
      <c r="F103" s="196"/>
      <c r="J103" s="200"/>
    </row>
    <row r="104" spans="1:10" s="180" customFormat="1" ht="12.75">
      <c r="A104" s="200"/>
      <c r="B104" s="194"/>
      <c r="C104" s="195"/>
      <c r="D104" s="196"/>
      <c r="E104" s="196"/>
      <c r="F104" s="196"/>
      <c r="J104" s="200"/>
    </row>
    <row r="105" spans="1:10" s="180" customFormat="1" ht="12.75">
      <c r="A105" s="200"/>
      <c r="B105" s="197"/>
      <c r="C105" s="178"/>
      <c r="D105" s="198"/>
      <c r="E105" s="198"/>
      <c r="F105" s="199"/>
      <c r="J105" s="200"/>
    </row>
    <row r="106" spans="1:10" s="180" customFormat="1" ht="12.75">
      <c r="A106" s="200"/>
      <c r="B106" s="197"/>
      <c r="C106" s="178"/>
      <c r="D106" s="198"/>
      <c r="E106" s="198"/>
      <c r="F106" s="199"/>
      <c r="J106" s="200"/>
    </row>
    <row r="107" spans="1:10" s="180" customFormat="1" ht="12.75">
      <c r="A107" s="200"/>
      <c r="B107" s="197"/>
      <c r="C107" s="178"/>
      <c r="D107" s="198"/>
      <c r="E107" s="198"/>
      <c r="F107" s="199"/>
      <c r="J107" s="200"/>
    </row>
    <row r="108" spans="1:10" s="180" customFormat="1" ht="12.75">
      <c r="A108" s="200"/>
      <c r="B108" s="200"/>
      <c r="C108" s="168"/>
      <c r="D108" s="168"/>
      <c r="E108" s="168"/>
      <c r="F108" s="181"/>
      <c r="J108" s="200"/>
    </row>
    <row r="109" spans="1:8" ht="30" customHeight="1">
      <c r="A109" s="146" t="s">
        <v>133</v>
      </c>
      <c r="G109" s="26"/>
      <c r="H109" s="20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</sheetData>
  <mergeCells count="10">
    <mergeCell ref="H9:L9"/>
    <mergeCell ref="B9:F9"/>
    <mergeCell ref="B37:F37"/>
    <mergeCell ref="H37:L37"/>
    <mergeCell ref="B64:F64"/>
    <mergeCell ref="H64:L64"/>
    <mergeCell ref="B105:B107"/>
    <mergeCell ref="D105:D107"/>
    <mergeCell ref="E105:E107"/>
    <mergeCell ref="F105:F107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0"/>
  <sheetViews>
    <sheetView workbookViewId="0" topLeftCell="A1">
      <selection activeCell="M10" sqref="M10"/>
    </sheetView>
  </sheetViews>
  <sheetFormatPr defaultColWidth="9.140625" defaultRowHeight="12.75"/>
  <cols>
    <col min="1" max="1" width="38.00390625" style="0" customWidth="1"/>
    <col min="2" max="5" width="12.7109375" style="0" customWidth="1"/>
    <col min="6" max="6" width="12.7109375" style="9" customWidth="1"/>
    <col min="7" max="7" width="2.7109375" style="9" customWidth="1"/>
    <col min="8" max="12" width="12.7109375" style="0" customWidth="1"/>
    <col min="13" max="13" width="9.140625" style="235" customWidth="1"/>
  </cols>
  <sheetData>
    <row r="1" spans="7:13" ht="14.25">
      <c r="G1" s="106"/>
      <c r="M1" s="243"/>
    </row>
    <row r="2" spans="1:13" ht="15">
      <c r="A2" s="91" t="s">
        <v>55</v>
      </c>
      <c r="B2" s="92" t="s">
        <v>56</v>
      </c>
      <c r="C2" s="92" t="s">
        <v>57</v>
      </c>
      <c r="D2" s="93"/>
      <c r="E2" s="93"/>
      <c r="F2" s="94"/>
      <c r="G2" s="106"/>
      <c r="M2" s="243"/>
    </row>
    <row r="3" spans="1:13" ht="14.25">
      <c r="A3" s="95"/>
      <c r="B3" s="96"/>
      <c r="C3" s="96"/>
      <c r="D3" s="96"/>
      <c r="E3" s="96"/>
      <c r="F3" s="97"/>
      <c r="G3" s="106"/>
      <c r="M3" s="243"/>
    </row>
    <row r="4" spans="1:13" ht="14.25">
      <c r="A4" s="98"/>
      <c r="B4" s="96"/>
      <c r="C4" s="99" t="s">
        <v>58</v>
      </c>
      <c r="D4" s="96"/>
      <c r="E4" s="99" t="s">
        <v>415</v>
      </c>
      <c r="F4" s="97"/>
      <c r="G4" s="106"/>
      <c r="M4" s="243"/>
    </row>
    <row r="5" spans="1:13" ht="14.25">
      <c r="A5" s="98"/>
      <c r="B5" s="96"/>
      <c r="C5" s="96"/>
      <c r="D5" s="96"/>
      <c r="E5" s="96"/>
      <c r="F5" s="97"/>
      <c r="G5" s="106"/>
      <c r="M5" s="243"/>
    </row>
    <row r="6" spans="1:13" ht="14.25">
      <c r="A6" s="100"/>
      <c r="B6" s="101"/>
      <c r="C6" s="101"/>
      <c r="D6" s="101"/>
      <c r="E6" s="102" t="s">
        <v>59</v>
      </c>
      <c r="F6" s="103"/>
      <c r="M6" s="243"/>
    </row>
    <row r="7" ht="15" thickBot="1">
      <c r="M7" s="243"/>
    </row>
    <row r="8" spans="1:13" ht="18.75" thickTop="1">
      <c r="A8" s="186" t="s">
        <v>60</v>
      </c>
      <c r="B8" s="186"/>
      <c r="C8" s="186"/>
      <c r="D8" s="164"/>
      <c r="E8" s="164"/>
      <c r="F8" s="187"/>
      <c r="G8" s="187"/>
      <c r="H8" s="187"/>
      <c r="I8" s="187"/>
      <c r="J8" s="165"/>
      <c r="K8" s="165"/>
      <c r="L8" s="188"/>
      <c r="M8" s="243"/>
    </row>
    <row r="9" spans="1:13" ht="14.25" customHeight="1">
      <c r="A9" s="4"/>
      <c r="B9" s="153" t="s">
        <v>406</v>
      </c>
      <c r="C9" s="154"/>
      <c r="D9" s="154"/>
      <c r="E9" s="154"/>
      <c r="F9" s="154"/>
      <c r="G9" s="86"/>
      <c r="H9" s="152" t="s">
        <v>830</v>
      </c>
      <c r="I9" s="152"/>
      <c r="J9" s="152"/>
      <c r="K9" s="152"/>
      <c r="L9" s="152"/>
      <c r="M9" s="243"/>
    </row>
    <row r="10" spans="1:14" ht="25.5">
      <c r="A10" s="2"/>
      <c r="B10" s="13" t="s">
        <v>214</v>
      </c>
      <c r="C10" s="13" t="s">
        <v>150</v>
      </c>
      <c r="D10" s="13" t="s">
        <v>157</v>
      </c>
      <c r="E10" s="13" t="s">
        <v>377</v>
      </c>
      <c r="F10" s="13" t="s">
        <v>378</v>
      </c>
      <c r="G10" s="13"/>
      <c r="H10" s="13" t="s">
        <v>214</v>
      </c>
      <c r="I10" s="13" t="s">
        <v>150</v>
      </c>
      <c r="J10" s="13" t="s">
        <v>157</v>
      </c>
      <c r="K10" s="13" t="s">
        <v>377</v>
      </c>
      <c r="L10" s="13" t="s">
        <v>378</v>
      </c>
      <c r="M10" s="243"/>
      <c r="N10" s="13"/>
    </row>
    <row r="11" spans="1:13" ht="15">
      <c r="A11" s="147" t="s">
        <v>827</v>
      </c>
      <c r="B11" s="9"/>
      <c r="F11"/>
      <c r="G11"/>
      <c r="M11" s="242"/>
    </row>
    <row r="12" spans="1:14" ht="14.25">
      <c r="A12" s="231" t="s">
        <v>314</v>
      </c>
      <c r="B12" s="232">
        <f aca="true" t="shared" si="0" ref="B12:B17">C12+D12</f>
        <v>28330.510000000002</v>
      </c>
      <c r="C12" s="233">
        <v>12624.7</v>
      </c>
      <c r="D12" s="233">
        <f aca="true" t="shared" si="1" ref="D12:D17">E12+F12</f>
        <v>15705.810000000001</v>
      </c>
      <c r="E12" s="233">
        <v>2943.11</v>
      </c>
      <c r="F12" s="233">
        <v>12762.7</v>
      </c>
      <c r="G12" s="233"/>
      <c r="H12" s="234">
        <f>SUM(I12:J12)</f>
        <v>1</v>
      </c>
      <c r="I12" s="234">
        <f>C12/$B12</f>
        <v>0.4456220519856508</v>
      </c>
      <c r="J12" s="234">
        <f>D12/$B12</f>
        <v>0.5543779480143493</v>
      </c>
      <c r="K12" s="234">
        <f>E12/$B12</f>
        <v>0.10388482240524438</v>
      </c>
      <c r="L12" s="234">
        <f>F12/$B12</f>
        <v>0.4504931256091048</v>
      </c>
      <c r="M12" s="242"/>
      <c r="N12" s="16"/>
    </row>
    <row r="13" spans="1:14" ht="14.25">
      <c r="A13" s="231" t="s">
        <v>825</v>
      </c>
      <c r="B13" s="232">
        <f t="shared" si="0"/>
        <v>10610.1518</v>
      </c>
      <c r="C13" s="233">
        <v>6993.84</v>
      </c>
      <c r="D13" s="233">
        <f t="shared" si="1"/>
        <v>3616.3118</v>
      </c>
      <c r="E13" s="233">
        <v>968.6618</v>
      </c>
      <c r="F13" s="233">
        <v>2647.65</v>
      </c>
      <c r="G13" s="233"/>
      <c r="H13" s="234">
        <f aca="true" t="shared" si="2" ref="H13:H18">SUM(I13:J13)</f>
        <v>1</v>
      </c>
      <c r="I13" s="234">
        <f aca="true" t="shared" si="3" ref="I13:I18">C13/$B13</f>
        <v>0.6591649329654266</v>
      </c>
      <c r="J13" s="234">
        <f aca="true" t="shared" si="4" ref="J13:J18">D13/$B13</f>
        <v>0.34083506703457345</v>
      </c>
      <c r="K13" s="234">
        <f aca="true" t="shared" si="5" ref="K13:K18">E13/$B13</f>
        <v>0.0912957531861137</v>
      </c>
      <c r="L13" s="234">
        <f aca="true" t="shared" si="6" ref="L13:L18">F13/$B13</f>
        <v>0.24953931384845976</v>
      </c>
      <c r="M13" s="242"/>
      <c r="N13" s="16"/>
    </row>
    <row r="14" spans="1:14" ht="14.25">
      <c r="A14" s="107" t="s">
        <v>826</v>
      </c>
      <c r="B14" s="37">
        <f t="shared" si="0"/>
        <v>2469.5690600000003</v>
      </c>
      <c r="C14" s="28">
        <v>2430.44</v>
      </c>
      <c r="D14" s="28">
        <f t="shared" si="1"/>
        <v>39.12906</v>
      </c>
      <c r="E14" s="28">
        <v>19.56453</v>
      </c>
      <c r="F14" s="28">
        <v>19.56453</v>
      </c>
      <c r="G14" s="28"/>
      <c r="H14" s="16">
        <f t="shared" si="2"/>
        <v>0.9999999999999999</v>
      </c>
      <c r="I14" s="16">
        <f t="shared" si="3"/>
        <v>0.9841555109214074</v>
      </c>
      <c r="J14" s="16">
        <f t="shared" si="4"/>
        <v>0.01584448907859252</v>
      </c>
      <c r="K14" s="16">
        <f t="shared" si="5"/>
        <v>0.00792224453929626</v>
      </c>
      <c r="L14" s="16">
        <f t="shared" si="6"/>
        <v>0.00792224453929626</v>
      </c>
      <c r="M14" s="242"/>
      <c r="N14" s="16"/>
    </row>
    <row r="15" spans="1:14" ht="14.25">
      <c r="A15" s="107" t="s">
        <v>828</v>
      </c>
      <c r="B15" s="37">
        <f t="shared" si="0"/>
        <v>1007.7909</v>
      </c>
      <c r="C15" s="28">
        <v>889.4037</v>
      </c>
      <c r="D15" s="28">
        <f t="shared" si="1"/>
        <v>118.3872</v>
      </c>
      <c r="E15" s="28">
        <v>0</v>
      </c>
      <c r="F15" s="28">
        <v>118.3872</v>
      </c>
      <c r="G15" s="28"/>
      <c r="H15" s="16">
        <f t="shared" si="2"/>
        <v>1</v>
      </c>
      <c r="I15" s="16">
        <f t="shared" si="3"/>
        <v>0.8825280125073565</v>
      </c>
      <c r="J15" s="16">
        <f t="shared" si="4"/>
        <v>0.11747198749264358</v>
      </c>
      <c r="K15" s="16">
        <f t="shared" si="5"/>
        <v>0</v>
      </c>
      <c r="L15" s="16">
        <f t="shared" si="6"/>
        <v>0.11747198749264358</v>
      </c>
      <c r="M15" s="242"/>
      <c r="N15" s="16"/>
    </row>
    <row r="16" spans="1:14" ht="14.25">
      <c r="A16" s="107" t="s">
        <v>829</v>
      </c>
      <c r="B16" s="37">
        <f t="shared" si="0"/>
        <v>434.4196</v>
      </c>
      <c r="C16" s="28">
        <v>434.4196</v>
      </c>
      <c r="D16" s="28">
        <f t="shared" si="1"/>
        <v>0</v>
      </c>
      <c r="E16" s="28">
        <v>0</v>
      </c>
      <c r="F16" s="28">
        <v>0</v>
      </c>
      <c r="G16" s="28"/>
      <c r="H16" s="16">
        <f t="shared" si="2"/>
        <v>1</v>
      </c>
      <c r="I16" s="16">
        <f t="shared" si="3"/>
        <v>1</v>
      </c>
      <c r="J16" s="16">
        <f t="shared" si="4"/>
        <v>0</v>
      </c>
      <c r="K16" s="16">
        <f t="shared" si="5"/>
        <v>0</v>
      </c>
      <c r="L16" s="16">
        <f t="shared" si="6"/>
        <v>0</v>
      </c>
      <c r="M16" s="242"/>
      <c r="N16" s="16"/>
    </row>
    <row r="17" spans="1:14" ht="14.25">
      <c r="A17" s="231" t="s">
        <v>246</v>
      </c>
      <c r="B17" s="232">
        <f t="shared" si="0"/>
        <v>4424.4507300000005</v>
      </c>
      <c r="C17" s="233">
        <v>3161.32</v>
      </c>
      <c r="D17" s="233">
        <f t="shared" si="1"/>
        <v>1263.1307299999999</v>
      </c>
      <c r="E17" s="233">
        <v>177.08073</v>
      </c>
      <c r="F17" s="233">
        <v>1086.05</v>
      </c>
      <c r="G17" s="233"/>
      <c r="H17" s="234">
        <f t="shared" si="2"/>
        <v>0.9999999999999999</v>
      </c>
      <c r="I17" s="234">
        <f t="shared" si="3"/>
        <v>0.7145112903087972</v>
      </c>
      <c r="J17" s="234">
        <f t="shared" si="4"/>
        <v>0.28548870969120266</v>
      </c>
      <c r="K17" s="234">
        <f t="shared" si="5"/>
        <v>0.04002321210162961</v>
      </c>
      <c r="L17" s="234">
        <f t="shared" si="6"/>
        <v>0.2454654975895731</v>
      </c>
      <c r="M17" s="242"/>
      <c r="N17" s="16"/>
    </row>
    <row r="18" spans="1:24" ht="14.25">
      <c r="A18" s="109" t="s">
        <v>832</v>
      </c>
      <c r="B18" s="37">
        <f>SUM(B12:B17)</f>
        <v>47276.89209000001</v>
      </c>
      <c r="C18" s="37">
        <f>SUM(C12:C17)</f>
        <v>26534.1233</v>
      </c>
      <c r="D18" s="37">
        <f>SUM(D12:D17)</f>
        <v>20742.768790000002</v>
      </c>
      <c r="E18" s="37">
        <f>SUM(E12:E17)</f>
        <v>4108.41706</v>
      </c>
      <c r="F18" s="37">
        <f>SUM(F12:F17)</f>
        <v>16634.35173</v>
      </c>
      <c r="H18" s="89">
        <f t="shared" si="2"/>
        <v>0.9999999999999998</v>
      </c>
      <c r="I18" s="89">
        <f t="shared" si="3"/>
        <v>0.5612493149822022</v>
      </c>
      <c r="J18" s="89">
        <f t="shared" si="4"/>
        <v>0.4387506850177976</v>
      </c>
      <c r="K18" s="89">
        <f t="shared" si="5"/>
        <v>0.08690116626488252</v>
      </c>
      <c r="L18" s="89">
        <f t="shared" si="6"/>
        <v>0.35184951875291504</v>
      </c>
      <c r="M18" s="242"/>
      <c r="S18" s="37"/>
      <c r="T18" s="89">
        <f>SUM(U18:V18)</f>
        <v>0.9999999999999998</v>
      </c>
      <c r="U18" s="89">
        <f>C18/$B18</f>
        <v>0.5612493149822022</v>
      </c>
      <c r="V18" s="89">
        <f>D18/$B18</f>
        <v>0.4387506850177976</v>
      </c>
      <c r="W18" s="89">
        <f>E18/$B18</f>
        <v>0.08690116626488252</v>
      </c>
      <c r="X18" s="89">
        <f>F18/$B18</f>
        <v>0.35184951875291504</v>
      </c>
    </row>
    <row r="19" spans="1:14" ht="14.25">
      <c r="A19" s="107"/>
      <c r="B19" s="37"/>
      <c r="C19" s="28"/>
      <c r="D19" s="28"/>
      <c r="E19" s="28"/>
      <c r="F19" s="28"/>
      <c r="G19" s="28"/>
      <c r="I19" s="16"/>
      <c r="J19" s="16"/>
      <c r="K19" s="16"/>
      <c r="L19" s="16"/>
      <c r="M19" s="242"/>
      <c r="N19" s="16"/>
    </row>
    <row r="20" spans="1:14" ht="15">
      <c r="A20" s="148" t="s">
        <v>831</v>
      </c>
      <c r="B20" s="37"/>
      <c r="C20" s="28"/>
      <c r="D20" s="28"/>
      <c r="E20" s="28"/>
      <c r="F20" s="28"/>
      <c r="G20" s="28"/>
      <c r="I20" s="16"/>
      <c r="J20" s="16"/>
      <c r="K20" s="16"/>
      <c r="L20" s="16"/>
      <c r="M20" s="242"/>
      <c r="N20" s="16"/>
    </row>
    <row r="21" spans="1:14" ht="14.25">
      <c r="A21" s="231" t="s">
        <v>833</v>
      </c>
      <c r="B21" s="232">
        <f>C21+D21</f>
        <v>157.51625</v>
      </c>
      <c r="C21" s="233">
        <v>118.3872</v>
      </c>
      <c r="D21" s="233">
        <f>E21+F21</f>
        <v>39.12905</v>
      </c>
      <c r="E21" s="233">
        <v>39.12905</v>
      </c>
      <c r="F21" s="233">
        <v>0</v>
      </c>
      <c r="G21" s="233"/>
      <c r="H21" s="234">
        <f aca="true" t="shared" si="7" ref="H21:H26">SUM(I21:J21)</f>
        <v>1</v>
      </c>
      <c r="I21" s="234">
        <f aca="true" t="shared" si="8" ref="I21:I26">C21/$B21</f>
        <v>0.751587217191877</v>
      </c>
      <c r="J21" s="234">
        <f aca="true" t="shared" si="9" ref="J21:J26">D21/$B21</f>
        <v>0.24841278280812296</v>
      </c>
      <c r="K21" s="234">
        <f aca="true" t="shared" si="10" ref="K21:K26">E21/$B21</f>
        <v>0.24841278280812296</v>
      </c>
      <c r="L21" s="234">
        <f aca="true" t="shared" si="11" ref="L21:L26">F21/$B21</f>
        <v>0</v>
      </c>
      <c r="M21" s="242"/>
      <c r="N21" s="16"/>
    </row>
    <row r="22" spans="1:14" ht="14.25">
      <c r="A22" s="107" t="s">
        <v>834</v>
      </c>
      <c r="B22" s="37">
        <f>C22+D22</f>
        <v>1303.25906</v>
      </c>
      <c r="C22" s="28">
        <v>1264.13</v>
      </c>
      <c r="D22" s="28">
        <f>E22+F22</f>
        <v>39.12906</v>
      </c>
      <c r="E22" s="28">
        <v>19.56453</v>
      </c>
      <c r="F22" s="28">
        <v>19.56453</v>
      </c>
      <c r="G22" s="28"/>
      <c r="H22" s="16">
        <f t="shared" si="7"/>
        <v>1</v>
      </c>
      <c r="I22" s="16">
        <f t="shared" si="8"/>
        <v>0.9699759923403103</v>
      </c>
      <c r="J22" s="16">
        <f t="shared" si="9"/>
        <v>0.0300240076596897</v>
      </c>
      <c r="K22" s="16">
        <f t="shared" si="10"/>
        <v>0.01501200382984485</v>
      </c>
      <c r="L22" s="16">
        <f t="shared" si="11"/>
        <v>0.01501200382984485</v>
      </c>
      <c r="M22" s="242"/>
      <c r="N22" s="16"/>
    </row>
    <row r="23" spans="1:14" ht="14.25">
      <c r="A23" s="107" t="s">
        <v>835</v>
      </c>
      <c r="B23" s="37">
        <f>C23+D23</f>
        <v>6341.212500000001</v>
      </c>
      <c r="C23" s="28">
        <v>6025.18</v>
      </c>
      <c r="D23" s="28">
        <f>E23+F23</f>
        <v>316.0325</v>
      </c>
      <c r="E23" s="28">
        <v>197.6453</v>
      </c>
      <c r="F23" s="28">
        <v>118.3872</v>
      </c>
      <c r="G23" s="28"/>
      <c r="H23" s="16">
        <f t="shared" si="7"/>
        <v>0.9999999999999999</v>
      </c>
      <c r="I23" s="16">
        <f t="shared" si="8"/>
        <v>0.9501621338190448</v>
      </c>
      <c r="J23" s="16">
        <f t="shared" si="9"/>
        <v>0.04983786618095514</v>
      </c>
      <c r="K23" s="16">
        <f t="shared" si="10"/>
        <v>0.031168376710290022</v>
      </c>
      <c r="L23" s="16">
        <f t="shared" si="11"/>
        <v>0.018669489470665112</v>
      </c>
      <c r="M23" s="242"/>
      <c r="N23" s="16"/>
    </row>
    <row r="24" spans="1:14" ht="14.25">
      <c r="A24" s="107" t="s">
        <v>836</v>
      </c>
      <c r="B24" s="37">
        <f>C24+D24</f>
        <v>13058.1489</v>
      </c>
      <c r="C24" s="28">
        <v>11972.1</v>
      </c>
      <c r="D24" s="28">
        <f>E24+F24</f>
        <v>1086.0489</v>
      </c>
      <c r="E24" s="28">
        <v>414.855</v>
      </c>
      <c r="F24" s="28">
        <v>671.1939</v>
      </c>
      <c r="G24" s="28"/>
      <c r="H24" s="16">
        <f t="shared" si="7"/>
        <v>1</v>
      </c>
      <c r="I24" s="16">
        <f t="shared" si="8"/>
        <v>0.9168297966031005</v>
      </c>
      <c r="J24" s="16">
        <f t="shared" si="9"/>
        <v>0.08317020339689954</v>
      </c>
      <c r="K24" s="16">
        <f t="shared" si="10"/>
        <v>0.0317698169301776</v>
      </c>
      <c r="L24" s="16">
        <f t="shared" si="11"/>
        <v>0.05140038646672194</v>
      </c>
      <c r="M24" s="242"/>
      <c r="N24" s="16"/>
    </row>
    <row r="25" spans="1:14" ht="14.25">
      <c r="A25" s="107" t="s">
        <v>837</v>
      </c>
      <c r="B25" s="37">
        <f>C25+D25</f>
        <v>690.7583599999999</v>
      </c>
      <c r="C25" s="28">
        <v>651.6293</v>
      </c>
      <c r="D25" s="28">
        <f>E25+F25</f>
        <v>39.12906</v>
      </c>
      <c r="E25" s="28">
        <v>19.56453</v>
      </c>
      <c r="F25" s="28">
        <v>19.56453</v>
      </c>
      <c r="G25" s="28"/>
      <c r="H25" s="16">
        <f t="shared" si="7"/>
        <v>1</v>
      </c>
      <c r="I25" s="16">
        <f t="shared" si="8"/>
        <v>0.9433534760259724</v>
      </c>
      <c r="J25" s="16">
        <f t="shared" si="9"/>
        <v>0.05664652397402763</v>
      </c>
      <c r="K25" s="16">
        <f t="shared" si="10"/>
        <v>0.028323261987013813</v>
      </c>
      <c r="L25" s="16">
        <f t="shared" si="11"/>
        <v>0.028323261987013813</v>
      </c>
      <c r="M25" s="242"/>
      <c r="N25" s="16"/>
    </row>
    <row r="26" spans="1:24" ht="14.25">
      <c r="A26" s="109" t="s">
        <v>840</v>
      </c>
      <c r="B26" s="37">
        <f>SUM(B21:B25)</f>
        <v>21550.89507</v>
      </c>
      <c r="C26" s="37">
        <f>SUM(C21:C25)</f>
        <v>20031.4265</v>
      </c>
      <c r="D26" s="37">
        <f>SUM(D21:D25)</f>
        <v>1519.46857</v>
      </c>
      <c r="E26" s="37">
        <f>SUM(E21:E25)</f>
        <v>690.75841</v>
      </c>
      <c r="F26" s="37">
        <f>SUM(F21:F25)</f>
        <v>828.71016</v>
      </c>
      <c r="H26" s="89">
        <f t="shared" si="7"/>
        <v>1.0000000000000002</v>
      </c>
      <c r="I26" s="89">
        <f t="shared" si="8"/>
        <v>0.9294939460720971</v>
      </c>
      <c r="J26" s="89">
        <f t="shared" si="9"/>
        <v>0.07050605392790306</v>
      </c>
      <c r="K26" s="89">
        <f t="shared" si="10"/>
        <v>0.03205242324072065</v>
      </c>
      <c r="L26" s="89">
        <f t="shared" si="11"/>
        <v>0.038453630687182404</v>
      </c>
      <c r="M26" s="242"/>
      <c r="S26" s="37"/>
      <c r="T26" s="89">
        <f>SUM(U26:V26)</f>
        <v>1.0000000000000002</v>
      </c>
      <c r="U26" s="89">
        <f>C26/$B26</f>
        <v>0.9294939460720971</v>
      </c>
      <c r="V26" s="89">
        <f>D26/$B26</f>
        <v>0.07050605392790306</v>
      </c>
      <c r="W26" s="89">
        <f>E26/$B26</f>
        <v>0.03205242324072065</v>
      </c>
      <c r="X26" s="89">
        <f>F26/$B26</f>
        <v>0.038453630687182404</v>
      </c>
    </row>
    <row r="27" spans="1:14" ht="14.25">
      <c r="A27" s="110"/>
      <c r="B27" s="9"/>
      <c r="F27"/>
      <c r="G27"/>
      <c r="M27" s="242"/>
      <c r="N27" s="16"/>
    </row>
    <row r="28" spans="1:14" ht="15">
      <c r="A28" s="148" t="s">
        <v>841</v>
      </c>
      <c r="B28" s="37"/>
      <c r="C28" s="28"/>
      <c r="D28" s="28"/>
      <c r="E28" s="28"/>
      <c r="F28" s="28"/>
      <c r="G28" s="28"/>
      <c r="I28" s="16"/>
      <c r="J28" s="16"/>
      <c r="K28" s="16"/>
      <c r="L28" s="16"/>
      <c r="M28" s="242"/>
      <c r="N28" s="16"/>
    </row>
    <row r="29" spans="1:14" ht="25.5">
      <c r="A29" s="107" t="s">
        <v>247</v>
      </c>
      <c r="B29" s="3">
        <v>17622.76</v>
      </c>
      <c r="C29" s="1">
        <v>16773.23</v>
      </c>
      <c r="D29" s="1">
        <f aca="true" t="shared" si="12" ref="D29:D34">E29+F29</f>
        <v>849.527461</v>
      </c>
      <c r="E29" s="1">
        <v>533.42422</v>
      </c>
      <c r="F29" s="82">
        <v>316.103241</v>
      </c>
      <c r="G29" s="83"/>
      <c r="H29" s="16">
        <f aca="true" t="shared" si="13" ref="H29:H35">SUM(I29:J29)</f>
        <v>0.9999998559249517</v>
      </c>
      <c r="I29" s="16">
        <f aca="true" t="shared" si="14" ref="I29:I35">C29/$B29</f>
        <v>0.9517935896533801</v>
      </c>
      <c r="J29" s="16">
        <f aca="true" t="shared" si="15" ref="J29:J35">D29/$B29</f>
        <v>0.04820626627157154</v>
      </c>
      <c r="K29" s="16">
        <f aca="true" t="shared" si="16" ref="K29:K35">E29/$B29</f>
        <v>0.030269050931863117</v>
      </c>
      <c r="L29" s="16">
        <f aca="true" t="shared" si="17" ref="L29:L35">F29/$B29</f>
        <v>0.017937215339708424</v>
      </c>
      <c r="M29" s="242"/>
      <c r="N29" s="16"/>
    </row>
    <row r="30" spans="1:14" ht="14.25">
      <c r="A30" s="107" t="s">
        <v>838</v>
      </c>
      <c r="B30" s="3">
        <v>2192.966</v>
      </c>
      <c r="C30" s="1">
        <v>2113.94</v>
      </c>
      <c r="D30" s="1">
        <f t="shared" si="12"/>
        <v>79.025811</v>
      </c>
      <c r="E30" s="1">
        <v>19.756453</v>
      </c>
      <c r="F30" s="82">
        <v>59.269358</v>
      </c>
      <c r="G30" s="83"/>
      <c r="H30" s="16">
        <f t="shared" si="13"/>
        <v>0.9999999138153534</v>
      </c>
      <c r="I30" s="16">
        <f t="shared" si="14"/>
        <v>0.9639638735849074</v>
      </c>
      <c r="J30" s="16">
        <f t="shared" si="15"/>
        <v>0.03603604023044589</v>
      </c>
      <c r="K30" s="16">
        <f t="shared" si="16"/>
        <v>0.009009010171612328</v>
      </c>
      <c r="L30" s="16">
        <f t="shared" si="17"/>
        <v>0.02702703005883356</v>
      </c>
      <c r="M30" s="242"/>
      <c r="N30" s="16"/>
    </row>
    <row r="31" spans="1:14" ht="14.25">
      <c r="A31" s="107" t="s">
        <v>839</v>
      </c>
      <c r="B31" s="3">
        <v>316.103241</v>
      </c>
      <c r="C31" s="1">
        <v>316.103241</v>
      </c>
      <c r="D31" s="1">
        <f t="shared" si="12"/>
        <v>0</v>
      </c>
      <c r="E31" s="1">
        <v>0</v>
      </c>
      <c r="F31" s="82">
        <v>0</v>
      </c>
      <c r="G31" s="83"/>
      <c r="H31" s="16">
        <f t="shared" si="13"/>
        <v>1</v>
      </c>
      <c r="I31" s="16">
        <f t="shared" si="14"/>
        <v>1</v>
      </c>
      <c r="J31" s="16">
        <f t="shared" si="15"/>
        <v>0</v>
      </c>
      <c r="K31" s="16">
        <f t="shared" si="16"/>
        <v>0</v>
      </c>
      <c r="L31" s="16">
        <f t="shared" si="17"/>
        <v>0</v>
      </c>
      <c r="M31" s="242"/>
      <c r="N31" s="16"/>
    </row>
    <row r="32" spans="1:14" ht="25.5">
      <c r="A32" s="107" t="s">
        <v>842</v>
      </c>
      <c r="B32" s="3">
        <v>6381.334</v>
      </c>
      <c r="C32" s="1">
        <v>5966.449</v>
      </c>
      <c r="D32" s="1">
        <f t="shared" si="12"/>
        <v>414.88550299999997</v>
      </c>
      <c r="E32" s="1">
        <v>237.07743</v>
      </c>
      <c r="F32" s="82">
        <v>177.808073</v>
      </c>
      <c r="G32" s="83"/>
      <c r="H32" s="16">
        <f t="shared" si="13"/>
        <v>1.000000078823644</v>
      </c>
      <c r="I32" s="16">
        <f t="shared" si="14"/>
        <v>0.934984597264459</v>
      </c>
      <c r="J32" s="16">
        <f t="shared" si="15"/>
        <v>0.06501548155918496</v>
      </c>
      <c r="K32" s="16">
        <f t="shared" si="16"/>
        <v>0.03715170370333225</v>
      </c>
      <c r="L32" s="16">
        <f t="shared" si="17"/>
        <v>0.02786377785585271</v>
      </c>
      <c r="M32" s="242"/>
      <c r="N32" s="16"/>
    </row>
    <row r="33" spans="1:14" ht="14.25">
      <c r="A33" s="107" t="s">
        <v>843</v>
      </c>
      <c r="B33" s="3">
        <v>1778.081</v>
      </c>
      <c r="C33" s="1">
        <v>1659.542</v>
      </c>
      <c r="D33" s="1">
        <f t="shared" si="12"/>
        <v>118.538716</v>
      </c>
      <c r="E33" s="1">
        <v>59.269358</v>
      </c>
      <c r="F33" s="82">
        <v>59.269358</v>
      </c>
      <c r="G33" s="83"/>
      <c r="H33" s="16">
        <f t="shared" si="13"/>
        <v>0.9999998402772428</v>
      </c>
      <c r="I33" s="16">
        <f t="shared" si="14"/>
        <v>0.9333331833589134</v>
      </c>
      <c r="J33" s="16">
        <f t="shared" si="15"/>
        <v>0.06666665691832936</v>
      </c>
      <c r="K33" s="16">
        <f t="shared" si="16"/>
        <v>0.03333332845916468</v>
      </c>
      <c r="L33" s="16">
        <f t="shared" si="17"/>
        <v>0.03333332845916468</v>
      </c>
      <c r="M33" s="242"/>
      <c r="N33" s="16"/>
    </row>
    <row r="34" spans="1:14" ht="14.25">
      <c r="A34" s="107" t="s">
        <v>844</v>
      </c>
      <c r="B34" s="22">
        <v>849.52746</v>
      </c>
      <c r="C34" s="21">
        <v>849.52746</v>
      </c>
      <c r="D34" s="21">
        <f t="shared" si="12"/>
        <v>0</v>
      </c>
      <c r="E34" s="21">
        <v>0</v>
      </c>
      <c r="F34" s="84">
        <v>0</v>
      </c>
      <c r="G34" s="85"/>
      <c r="H34" s="16">
        <f t="shared" si="13"/>
        <v>1</v>
      </c>
      <c r="I34" s="16">
        <f t="shared" si="14"/>
        <v>1</v>
      </c>
      <c r="J34" s="16">
        <f t="shared" si="15"/>
        <v>0</v>
      </c>
      <c r="K34" s="16">
        <f t="shared" si="16"/>
        <v>0</v>
      </c>
      <c r="L34" s="16">
        <f t="shared" si="17"/>
        <v>0</v>
      </c>
      <c r="M34" s="242"/>
      <c r="N34" s="16"/>
    </row>
    <row r="35" spans="1:24" ht="14.25">
      <c r="A35" s="109" t="s">
        <v>845</v>
      </c>
      <c r="B35" s="37">
        <f>SUM(B29:B34)</f>
        <v>29140.771700999998</v>
      </c>
      <c r="C35" s="37">
        <f>SUM(C29:C34)</f>
        <v>27678.791701000002</v>
      </c>
      <c r="D35" s="37">
        <f>SUM(D29:D34)</f>
        <v>1461.977491</v>
      </c>
      <c r="E35" s="37">
        <f>SUM(E29:E34)</f>
        <v>849.5274609999999</v>
      </c>
      <c r="F35" s="37">
        <f>SUM(F29:F34)</f>
        <v>612.4500300000001</v>
      </c>
      <c r="H35" s="89">
        <f t="shared" si="13"/>
        <v>0.9999999139007016</v>
      </c>
      <c r="I35" s="89">
        <f t="shared" si="14"/>
        <v>0.9498304295095306</v>
      </c>
      <c r="J35" s="89">
        <f t="shared" si="15"/>
        <v>0.05016948439117111</v>
      </c>
      <c r="K35" s="89">
        <f t="shared" si="16"/>
        <v>0.029152538227765857</v>
      </c>
      <c r="L35" s="89">
        <f t="shared" si="17"/>
        <v>0.021016946163405246</v>
      </c>
      <c r="M35" s="242"/>
      <c r="S35" s="37"/>
      <c r="T35" s="89">
        <f>SUM(U35:V35)</f>
        <v>0.9999999139007016</v>
      </c>
      <c r="U35" s="89">
        <f>C35/$B35</f>
        <v>0.9498304295095306</v>
      </c>
      <c r="V35" s="89">
        <f>D35/$B35</f>
        <v>0.05016948439117111</v>
      </c>
      <c r="W35" s="89">
        <f>E35/$B35</f>
        <v>0.029152538227765857</v>
      </c>
      <c r="X35" s="89">
        <f>F35/$B35</f>
        <v>0.021016946163405246</v>
      </c>
    </row>
    <row r="36" spans="1:24" ht="14.25">
      <c r="A36" s="109"/>
      <c r="B36" s="37"/>
      <c r="C36" s="37"/>
      <c r="D36" s="37"/>
      <c r="E36" s="37"/>
      <c r="F36" s="37"/>
      <c r="H36" s="89"/>
      <c r="I36" s="89"/>
      <c r="J36" s="89"/>
      <c r="K36" s="89"/>
      <c r="L36" s="89"/>
      <c r="M36" s="242"/>
      <c r="S36" s="37"/>
      <c r="T36" s="89"/>
      <c r="U36" s="89"/>
      <c r="V36" s="89"/>
      <c r="W36" s="89"/>
      <c r="X36" s="89"/>
    </row>
    <row r="37" spans="1:24" ht="15">
      <c r="A37" s="148" t="s">
        <v>143</v>
      </c>
      <c r="B37" s="37"/>
      <c r="C37" s="37"/>
      <c r="D37" s="37"/>
      <c r="E37" s="37"/>
      <c r="F37" s="37"/>
      <c r="H37" s="89"/>
      <c r="I37" s="89"/>
      <c r="J37" s="89"/>
      <c r="K37" s="89"/>
      <c r="L37" s="89"/>
      <c r="M37" s="242"/>
      <c r="S37" s="37"/>
      <c r="T37" s="89"/>
      <c r="U37" s="89"/>
      <c r="V37" s="89"/>
      <c r="W37" s="89"/>
      <c r="X37" s="89"/>
    </row>
    <row r="38" spans="1:14" ht="14.25">
      <c r="A38" s="237" t="s">
        <v>101</v>
      </c>
      <c r="B38" s="232">
        <f>C38+D38</f>
        <v>249089.36</v>
      </c>
      <c r="C38" s="238">
        <v>191914.18</v>
      </c>
      <c r="D38" s="239">
        <v>57175.18</v>
      </c>
      <c r="E38" s="238">
        <v>10885.81</v>
      </c>
      <c r="F38" s="238">
        <v>46289.37</v>
      </c>
      <c r="G38" s="238"/>
      <c r="H38" s="240">
        <f>SUM(I38:J38)</f>
        <v>1</v>
      </c>
      <c r="I38" s="240">
        <f>C38/$B38</f>
        <v>0.7704631783549486</v>
      </c>
      <c r="J38" s="240">
        <f>D38/$B38</f>
        <v>0.2295368216450514</v>
      </c>
      <c r="K38" s="240">
        <f>E38/$B38</f>
        <v>0.04370242871875379</v>
      </c>
      <c r="L38" s="240">
        <f>F38/$B38</f>
        <v>0.18583439292629764</v>
      </c>
      <c r="M38" s="242"/>
      <c r="N38" s="16"/>
    </row>
    <row r="39" spans="2:14" ht="14.25">
      <c r="B39" s="37"/>
      <c r="C39" s="28"/>
      <c r="D39" s="28"/>
      <c r="E39" s="28"/>
      <c r="F39" s="28"/>
      <c r="G39" s="28"/>
      <c r="H39" s="28"/>
      <c r="I39" s="20"/>
      <c r="J39" s="20"/>
      <c r="K39" s="21"/>
      <c r="M39" s="242"/>
      <c r="N39" s="16"/>
    </row>
    <row r="40" spans="1:14" ht="15">
      <c r="A40" s="148" t="s">
        <v>741</v>
      </c>
      <c r="M40" s="242"/>
      <c r="N40" s="16"/>
    </row>
    <row r="41" spans="1:14" ht="14.25">
      <c r="A41" s="107" t="s">
        <v>846</v>
      </c>
      <c r="B41" s="37">
        <f aca="true" t="shared" si="18" ref="B41:B103">C41+D41</f>
        <v>750.45201</v>
      </c>
      <c r="C41" s="28">
        <v>671.1939</v>
      </c>
      <c r="D41" s="28">
        <f aca="true" t="shared" si="19" ref="D41:D72">E41+F41</f>
        <v>79.25811</v>
      </c>
      <c r="E41" s="28">
        <v>19.56453</v>
      </c>
      <c r="F41" s="28">
        <v>59.69358</v>
      </c>
      <c r="G41" s="28"/>
      <c r="H41" s="16">
        <f aca="true" t="shared" si="20" ref="H41:H103">SUM(I41:J41)</f>
        <v>1</v>
      </c>
      <c r="I41" s="16">
        <f aca="true" t="shared" si="21" ref="I41:I103">C41/$B41</f>
        <v>0.8943861713422555</v>
      </c>
      <c r="J41" s="16">
        <f aca="true" t="shared" si="22" ref="J41:J103">D41/$B41</f>
        <v>0.10561382865774456</v>
      </c>
      <c r="K41" s="16">
        <f aca="true" t="shared" si="23" ref="K41:K103">E41/$B41</f>
        <v>0.02607032793476028</v>
      </c>
      <c r="L41" s="16">
        <f aca="true" t="shared" si="24" ref="L41:L103">F41/$B41</f>
        <v>0.07954350072298427</v>
      </c>
      <c r="M41" s="242"/>
      <c r="N41" s="16"/>
    </row>
    <row r="42" spans="1:14" ht="14.25">
      <c r="A42" s="107" t="s">
        <v>847</v>
      </c>
      <c r="B42" s="37">
        <f t="shared" si="18"/>
        <v>453.98413</v>
      </c>
      <c r="C42" s="28">
        <v>434.4196</v>
      </c>
      <c r="D42" s="28">
        <f t="shared" si="19"/>
        <v>19.56453</v>
      </c>
      <c r="E42" s="28">
        <v>19.56453</v>
      </c>
      <c r="F42" s="28">
        <v>0</v>
      </c>
      <c r="G42" s="28"/>
      <c r="H42" s="16">
        <f t="shared" si="20"/>
        <v>1</v>
      </c>
      <c r="I42" s="16">
        <f t="shared" si="21"/>
        <v>0.9569048151528997</v>
      </c>
      <c r="J42" s="16">
        <f t="shared" si="22"/>
        <v>0.043095184847100274</v>
      </c>
      <c r="K42" s="16">
        <f t="shared" si="23"/>
        <v>0.043095184847100274</v>
      </c>
      <c r="L42" s="16">
        <f t="shared" si="24"/>
        <v>0</v>
      </c>
      <c r="M42" s="242"/>
      <c r="N42" s="16"/>
    </row>
    <row r="43" spans="1:14" ht="25.5">
      <c r="A43" s="231" t="s">
        <v>848</v>
      </c>
      <c r="B43" s="232">
        <f t="shared" si="18"/>
        <v>1224.0005500000002</v>
      </c>
      <c r="C43" s="233">
        <v>572.3712</v>
      </c>
      <c r="D43" s="233">
        <f t="shared" si="19"/>
        <v>651.62935</v>
      </c>
      <c r="E43" s="233">
        <v>39.12905</v>
      </c>
      <c r="F43" s="233">
        <v>612.5003</v>
      </c>
      <c r="G43" s="233"/>
      <c r="H43" s="234">
        <f t="shared" si="20"/>
        <v>0.9999999999999999</v>
      </c>
      <c r="I43" s="234">
        <f t="shared" si="21"/>
        <v>0.46762331928690715</v>
      </c>
      <c r="J43" s="234">
        <f t="shared" si="22"/>
        <v>0.5323766807130927</v>
      </c>
      <c r="K43" s="234">
        <f t="shared" si="23"/>
        <v>0.0319681637397957</v>
      </c>
      <c r="L43" s="234">
        <f t="shared" si="24"/>
        <v>0.500408516973297</v>
      </c>
      <c r="M43" s="242"/>
      <c r="N43" s="16"/>
    </row>
    <row r="44" spans="1:14" ht="14.25">
      <c r="A44" s="231" t="s">
        <v>742</v>
      </c>
      <c r="B44" s="232">
        <f t="shared" si="18"/>
        <v>1383.5168800000001</v>
      </c>
      <c r="C44" s="233">
        <v>1126.178</v>
      </c>
      <c r="D44" s="233">
        <f t="shared" si="19"/>
        <v>257.33888</v>
      </c>
      <c r="E44" s="233">
        <v>59.69358</v>
      </c>
      <c r="F44" s="233">
        <v>197.6453</v>
      </c>
      <c r="G44" s="233"/>
      <c r="H44" s="234">
        <f t="shared" si="20"/>
        <v>1</v>
      </c>
      <c r="I44" s="234">
        <f t="shared" si="21"/>
        <v>0.8139965737172646</v>
      </c>
      <c r="J44" s="234">
        <f t="shared" si="22"/>
        <v>0.18600342628273533</v>
      </c>
      <c r="K44" s="234">
        <f t="shared" si="23"/>
        <v>0.04314626070915737</v>
      </c>
      <c r="L44" s="234">
        <f t="shared" si="24"/>
        <v>0.14285716557357794</v>
      </c>
      <c r="M44" s="242"/>
      <c r="N44" s="16"/>
    </row>
    <row r="45" spans="1:14" ht="14.25">
      <c r="A45" s="231" t="s">
        <v>743</v>
      </c>
      <c r="B45" s="232">
        <f t="shared" si="18"/>
        <v>2174.1018000000004</v>
      </c>
      <c r="C45" s="233">
        <v>1205.44</v>
      </c>
      <c r="D45" s="233">
        <f t="shared" si="19"/>
        <v>968.6618000000001</v>
      </c>
      <c r="E45" s="233">
        <v>276.9034</v>
      </c>
      <c r="F45" s="233">
        <v>691.7584</v>
      </c>
      <c r="G45" s="233"/>
      <c r="H45" s="234">
        <f t="shared" si="20"/>
        <v>0.9999999999999999</v>
      </c>
      <c r="I45" s="234">
        <f t="shared" si="21"/>
        <v>0.5544542578456997</v>
      </c>
      <c r="J45" s="234">
        <f t="shared" si="22"/>
        <v>0.4455457421543002</v>
      </c>
      <c r="K45" s="234">
        <f t="shared" si="23"/>
        <v>0.1273645051947429</v>
      </c>
      <c r="L45" s="234">
        <f t="shared" si="24"/>
        <v>0.31818123695955725</v>
      </c>
      <c r="M45" s="242"/>
      <c r="N45" s="16"/>
    </row>
    <row r="46" spans="1:14" ht="14.25">
      <c r="A46" s="231" t="s">
        <v>744</v>
      </c>
      <c r="B46" s="232">
        <f t="shared" si="18"/>
        <v>2845.2965000000004</v>
      </c>
      <c r="C46" s="233">
        <v>2074.28</v>
      </c>
      <c r="D46" s="233">
        <f t="shared" si="19"/>
        <v>771.0165000000001</v>
      </c>
      <c r="E46" s="233">
        <v>237.7743</v>
      </c>
      <c r="F46" s="233">
        <v>533.2422</v>
      </c>
      <c r="G46" s="233"/>
      <c r="H46" s="234">
        <f t="shared" si="20"/>
        <v>1</v>
      </c>
      <c r="I46" s="234">
        <f t="shared" si="21"/>
        <v>0.7290206837846249</v>
      </c>
      <c r="J46" s="234">
        <f t="shared" si="22"/>
        <v>0.2709793162153751</v>
      </c>
      <c r="K46" s="234">
        <f t="shared" si="23"/>
        <v>0.08356749463544484</v>
      </c>
      <c r="L46" s="234">
        <f t="shared" si="24"/>
        <v>0.18741182157993022</v>
      </c>
      <c r="M46" s="242"/>
      <c r="N46" s="16"/>
    </row>
    <row r="47" spans="1:14" ht="14.25">
      <c r="A47" s="231" t="s">
        <v>745</v>
      </c>
      <c r="B47" s="232">
        <f t="shared" si="18"/>
        <v>2350.18171</v>
      </c>
      <c r="C47" s="233">
        <v>1382.52</v>
      </c>
      <c r="D47" s="233">
        <f t="shared" si="19"/>
        <v>967.66171</v>
      </c>
      <c r="E47" s="233">
        <v>316.03241</v>
      </c>
      <c r="F47" s="233">
        <v>651.6293</v>
      </c>
      <c r="G47" s="233"/>
      <c r="H47" s="234">
        <f t="shared" si="20"/>
        <v>1</v>
      </c>
      <c r="I47" s="234">
        <f t="shared" si="21"/>
        <v>0.5882608966436047</v>
      </c>
      <c r="J47" s="234">
        <f t="shared" si="22"/>
        <v>0.4117391033563954</v>
      </c>
      <c r="K47" s="234">
        <f t="shared" si="23"/>
        <v>0.13447147880322838</v>
      </c>
      <c r="L47" s="234">
        <f t="shared" si="24"/>
        <v>0.277267624553167</v>
      </c>
      <c r="M47" s="242"/>
      <c r="N47" s="16"/>
    </row>
    <row r="48" spans="1:14" ht="25.5">
      <c r="A48" s="231" t="s">
        <v>746</v>
      </c>
      <c r="B48" s="232">
        <f t="shared" si="18"/>
        <v>1877.6264999999999</v>
      </c>
      <c r="C48" s="233">
        <v>1106.61</v>
      </c>
      <c r="D48" s="233">
        <f t="shared" si="19"/>
        <v>771.0165</v>
      </c>
      <c r="E48" s="233">
        <v>217.2098</v>
      </c>
      <c r="F48" s="233">
        <v>553.8067</v>
      </c>
      <c r="G48" s="233"/>
      <c r="H48" s="234">
        <f t="shared" si="20"/>
        <v>1</v>
      </c>
      <c r="I48" s="234">
        <f t="shared" si="21"/>
        <v>0.5893664155251324</v>
      </c>
      <c r="J48" s="234">
        <f t="shared" si="22"/>
        <v>0.4106335844748676</v>
      </c>
      <c r="K48" s="234">
        <f t="shared" si="23"/>
        <v>0.1156831776713846</v>
      </c>
      <c r="L48" s="234">
        <f t="shared" si="24"/>
        <v>0.294950406803483</v>
      </c>
      <c r="M48" s="242"/>
      <c r="N48" s="16"/>
    </row>
    <row r="49" spans="1:14" ht="14.25">
      <c r="A49" s="231" t="s">
        <v>747</v>
      </c>
      <c r="B49" s="232">
        <f t="shared" si="18"/>
        <v>849.27463</v>
      </c>
      <c r="C49" s="233">
        <v>533.2422</v>
      </c>
      <c r="D49" s="233">
        <f t="shared" si="19"/>
        <v>316.03243</v>
      </c>
      <c r="E49" s="233">
        <v>138.9517</v>
      </c>
      <c r="F49" s="233">
        <v>177.08073</v>
      </c>
      <c r="G49" s="233"/>
      <c r="H49" s="234">
        <f t="shared" si="20"/>
        <v>1</v>
      </c>
      <c r="I49" s="234">
        <f t="shared" si="21"/>
        <v>0.6278795823678378</v>
      </c>
      <c r="J49" s="234">
        <f t="shared" si="22"/>
        <v>0.37212041763216214</v>
      </c>
      <c r="K49" s="234">
        <f t="shared" si="23"/>
        <v>0.16361221104650212</v>
      </c>
      <c r="L49" s="234">
        <f t="shared" si="24"/>
        <v>0.20850820658566002</v>
      </c>
      <c r="M49" s="242"/>
      <c r="N49" s="16"/>
    </row>
    <row r="50" spans="1:14" ht="14.25">
      <c r="A50" s="231" t="s">
        <v>748</v>
      </c>
      <c r="B50" s="232">
        <f t="shared" si="18"/>
        <v>2884.4186</v>
      </c>
      <c r="C50" s="233">
        <v>2410.87</v>
      </c>
      <c r="D50" s="233">
        <f t="shared" si="19"/>
        <v>473.54859999999996</v>
      </c>
      <c r="E50" s="233">
        <v>217.2098</v>
      </c>
      <c r="F50" s="233">
        <v>256.3388</v>
      </c>
      <c r="G50" s="233"/>
      <c r="H50" s="234">
        <f t="shared" si="20"/>
        <v>1</v>
      </c>
      <c r="I50" s="234">
        <f t="shared" si="21"/>
        <v>0.8358252855532133</v>
      </c>
      <c r="J50" s="234">
        <f t="shared" si="22"/>
        <v>0.1641747144467866</v>
      </c>
      <c r="K50" s="234">
        <f t="shared" si="23"/>
        <v>0.07530453450827145</v>
      </c>
      <c r="L50" s="234">
        <f t="shared" si="24"/>
        <v>0.08887017993851516</v>
      </c>
      <c r="M50" s="242"/>
      <c r="N50" s="16"/>
    </row>
    <row r="51" spans="1:14" ht="14.25">
      <c r="A51" s="107" t="s">
        <v>749</v>
      </c>
      <c r="B51" s="37">
        <f t="shared" si="18"/>
        <v>79.2581</v>
      </c>
      <c r="C51" s="28">
        <v>79.2581</v>
      </c>
      <c r="D51" s="28">
        <f t="shared" si="19"/>
        <v>0</v>
      </c>
      <c r="E51" s="28">
        <v>0</v>
      </c>
      <c r="F51" s="28">
        <v>0</v>
      </c>
      <c r="G51" s="28"/>
      <c r="H51" s="16">
        <f t="shared" si="20"/>
        <v>1</v>
      </c>
      <c r="I51" s="16">
        <f t="shared" si="21"/>
        <v>1</v>
      </c>
      <c r="J51" s="16">
        <f t="shared" si="22"/>
        <v>0</v>
      </c>
      <c r="K51" s="16">
        <f t="shared" si="23"/>
        <v>0</v>
      </c>
      <c r="L51" s="16">
        <f t="shared" si="24"/>
        <v>0</v>
      </c>
      <c r="M51" s="242"/>
      <c r="N51" s="16"/>
    </row>
    <row r="52" spans="1:14" ht="14.25">
      <c r="A52" s="231" t="s">
        <v>750</v>
      </c>
      <c r="B52" s="232">
        <f t="shared" si="18"/>
        <v>257.338836</v>
      </c>
      <c r="C52" s="233">
        <v>98.822628</v>
      </c>
      <c r="D52" s="233">
        <f t="shared" si="19"/>
        <v>158.516208</v>
      </c>
      <c r="E52" s="233">
        <v>59.69358</v>
      </c>
      <c r="F52" s="233">
        <v>98.822628</v>
      </c>
      <c r="G52" s="233"/>
      <c r="H52" s="234">
        <f t="shared" si="20"/>
        <v>1</v>
      </c>
      <c r="I52" s="234">
        <f t="shared" si="21"/>
        <v>0.384017544868354</v>
      </c>
      <c r="J52" s="234">
        <f t="shared" si="22"/>
        <v>0.615982455131646</v>
      </c>
      <c r="K52" s="234">
        <f t="shared" si="23"/>
        <v>0.2319649102632919</v>
      </c>
      <c r="L52" s="234">
        <f t="shared" si="24"/>
        <v>0.384017544868354</v>
      </c>
      <c r="M52" s="242"/>
      <c r="N52" s="16"/>
    </row>
    <row r="53" spans="1:14" ht="14.25">
      <c r="A53" s="231" t="s">
        <v>751</v>
      </c>
      <c r="B53" s="232">
        <f t="shared" si="18"/>
        <v>452.98406</v>
      </c>
      <c r="C53" s="233">
        <v>256.3388</v>
      </c>
      <c r="D53" s="233">
        <f t="shared" si="19"/>
        <v>196.64525999999998</v>
      </c>
      <c r="E53" s="233">
        <v>19.56453</v>
      </c>
      <c r="F53" s="233">
        <v>177.08073</v>
      </c>
      <c r="G53" s="233"/>
      <c r="H53" s="234">
        <f t="shared" si="20"/>
        <v>1</v>
      </c>
      <c r="I53" s="234">
        <f t="shared" si="21"/>
        <v>0.5658892279785739</v>
      </c>
      <c r="J53" s="234">
        <f t="shared" si="22"/>
        <v>0.43411077202142606</v>
      </c>
      <c r="K53" s="234">
        <f t="shared" si="23"/>
        <v>0.04319032771263519</v>
      </c>
      <c r="L53" s="234">
        <f t="shared" si="24"/>
        <v>0.39092044430879086</v>
      </c>
      <c r="M53" s="242"/>
      <c r="N53" s="16"/>
    </row>
    <row r="54" spans="1:14" ht="14.25">
      <c r="A54" s="107" t="s">
        <v>248</v>
      </c>
      <c r="B54" s="37">
        <f t="shared" si="18"/>
        <v>355.16146000000003</v>
      </c>
      <c r="C54" s="28">
        <v>316.03241</v>
      </c>
      <c r="D54" s="28">
        <f t="shared" si="19"/>
        <v>39.12905</v>
      </c>
      <c r="E54" s="28">
        <v>0</v>
      </c>
      <c r="F54" s="28">
        <v>39.12905</v>
      </c>
      <c r="G54" s="28"/>
      <c r="H54" s="16">
        <f t="shared" si="20"/>
        <v>0.9999999999999999</v>
      </c>
      <c r="I54" s="16">
        <f t="shared" si="21"/>
        <v>0.8898274322895282</v>
      </c>
      <c r="J54" s="16">
        <f t="shared" si="22"/>
        <v>0.11017256771047172</v>
      </c>
      <c r="K54" s="16">
        <f t="shared" si="23"/>
        <v>0</v>
      </c>
      <c r="L54" s="16">
        <f t="shared" si="24"/>
        <v>0.11017256771047172</v>
      </c>
      <c r="M54" s="242"/>
      <c r="N54" s="16"/>
    </row>
    <row r="55" spans="1:14" ht="14.25">
      <c r="A55" s="231" t="s">
        <v>752</v>
      </c>
      <c r="B55" s="232">
        <f t="shared" si="18"/>
        <v>276.903378</v>
      </c>
      <c r="C55" s="233">
        <v>138.9517</v>
      </c>
      <c r="D55" s="233">
        <f t="shared" si="19"/>
        <v>137.951678</v>
      </c>
      <c r="E55" s="233">
        <v>39.12905</v>
      </c>
      <c r="F55" s="233">
        <v>98.822628</v>
      </c>
      <c r="G55" s="233"/>
      <c r="H55" s="234">
        <f t="shared" si="20"/>
        <v>1</v>
      </c>
      <c r="I55" s="234">
        <f t="shared" si="21"/>
        <v>0.5018057237279352</v>
      </c>
      <c r="J55" s="234">
        <f t="shared" si="22"/>
        <v>0.4981942762720648</v>
      </c>
      <c r="K55" s="234">
        <f t="shared" si="23"/>
        <v>0.14130939926633904</v>
      </c>
      <c r="L55" s="234">
        <f t="shared" si="24"/>
        <v>0.3568848770057258</v>
      </c>
      <c r="M55" s="242"/>
      <c r="N55" s="16"/>
    </row>
    <row r="56" spans="1:14" ht="14.25">
      <c r="A56" s="231" t="s">
        <v>95</v>
      </c>
      <c r="B56" s="232">
        <f t="shared" si="18"/>
        <v>1718.1136999999999</v>
      </c>
      <c r="C56" s="233">
        <v>829.7101</v>
      </c>
      <c r="D56" s="233">
        <f t="shared" si="19"/>
        <v>888.4036</v>
      </c>
      <c r="E56" s="233">
        <v>256.3388</v>
      </c>
      <c r="F56" s="233">
        <v>632.0648</v>
      </c>
      <c r="G56" s="233"/>
      <c r="H56" s="234">
        <f t="shared" si="20"/>
        <v>1</v>
      </c>
      <c r="I56" s="234">
        <f t="shared" si="21"/>
        <v>0.4829192037756291</v>
      </c>
      <c r="J56" s="234">
        <f t="shared" si="22"/>
        <v>0.517080796224371</v>
      </c>
      <c r="K56" s="234">
        <f t="shared" si="23"/>
        <v>0.1491978092020336</v>
      </c>
      <c r="L56" s="234">
        <f t="shared" si="24"/>
        <v>0.36788298702233735</v>
      </c>
      <c r="M56" s="242"/>
      <c r="N56" s="16"/>
    </row>
    <row r="57" spans="1:14" ht="14.25">
      <c r="A57" s="231" t="s">
        <v>753</v>
      </c>
      <c r="B57" s="232">
        <f t="shared" si="18"/>
        <v>118.387158</v>
      </c>
      <c r="C57" s="233">
        <v>98.822628</v>
      </c>
      <c r="D57" s="233">
        <f t="shared" si="19"/>
        <v>19.56453</v>
      </c>
      <c r="E57" s="233">
        <v>19.56453</v>
      </c>
      <c r="F57" s="233">
        <v>0</v>
      </c>
      <c r="G57" s="233"/>
      <c r="H57" s="234">
        <f t="shared" si="20"/>
        <v>1</v>
      </c>
      <c r="I57" s="234">
        <f t="shared" si="21"/>
        <v>0.8347411127142692</v>
      </c>
      <c r="J57" s="234">
        <f t="shared" si="22"/>
        <v>0.1652588872857308</v>
      </c>
      <c r="K57" s="234">
        <f t="shared" si="23"/>
        <v>0.1652588872857308</v>
      </c>
      <c r="L57" s="234">
        <f t="shared" si="24"/>
        <v>0</v>
      </c>
      <c r="M57" s="242"/>
      <c r="N57" s="16"/>
    </row>
    <row r="58" spans="1:14" ht="14.25">
      <c r="A58" s="231" t="s">
        <v>754</v>
      </c>
      <c r="B58" s="232">
        <f t="shared" si="18"/>
        <v>2115.4026999999996</v>
      </c>
      <c r="C58" s="233">
        <v>1185.87</v>
      </c>
      <c r="D58" s="233">
        <f t="shared" si="19"/>
        <v>929.5327</v>
      </c>
      <c r="E58" s="233">
        <v>375.726</v>
      </c>
      <c r="F58" s="233">
        <v>553.8067</v>
      </c>
      <c r="G58" s="233"/>
      <c r="H58" s="234">
        <f t="shared" si="20"/>
        <v>1</v>
      </c>
      <c r="I58" s="234">
        <f t="shared" si="21"/>
        <v>0.5605882983887654</v>
      </c>
      <c r="J58" s="234">
        <f t="shared" si="22"/>
        <v>0.43941170161123466</v>
      </c>
      <c r="K58" s="234">
        <f t="shared" si="23"/>
        <v>0.17761440883099944</v>
      </c>
      <c r="L58" s="234">
        <f t="shared" si="24"/>
        <v>0.2617972927802352</v>
      </c>
      <c r="M58" s="242"/>
      <c r="N58" s="16"/>
    </row>
    <row r="59" spans="1:14" ht="14.25">
      <c r="A59" s="231" t="s">
        <v>755</v>
      </c>
      <c r="B59" s="232">
        <f t="shared" si="18"/>
        <v>849.2746999999999</v>
      </c>
      <c r="C59" s="233">
        <v>355.1615</v>
      </c>
      <c r="D59" s="233">
        <f t="shared" si="19"/>
        <v>494.1132</v>
      </c>
      <c r="E59" s="233">
        <v>118.3872</v>
      </c>
      <c r="F59" s="233">
        <v>375.726</v>
      </c>
      <c r="G59" s="233"/>
      <c r="H59" s="234">
        <f t="shared" si="20"/>
        <v>1</v>
      </c>
      <c r="I59" s="234">
        <f t="shared" si="21"/>
        <v>0.41819390121947586</v>
      </c>
      <c r="J59" s="234">
        <f t="shared" si="22"/>
        <v>0.5818060987805241</v>
      </c>
      <c r="K59" s="234">
        <f t="shared" si="23"/>
        <v>0.139398006322336</v>
      </c>
      <c r="L59" s="234">
        <f t="shared" si="24"/>
        <v>0.4424080924581882</v>
      </c>
      <c r="M59" s="242"/>
      <c r="N59" s="16"/>
    </row>
    <row r="60" spans="1:14" ht="14.25">
      <c r="A60" s="231" t="s">
        <v>756</v>
      </c>
      <c r="B60" s="232">
        <f t="shared" si="18"/>
        <v>257.33888</v>
      </c>
      <c r="C60" s="233">
        <v>197.6453</v>
      </c>
      <c r="D60" s="233">
        <f t="shared" si="19"/>
        <v>59.69358</v>
      </c>
      <c r="E60" s="233">
        <v>0</v>
      </c>
      <c r="F60" s="233">
        <v>59.69358</v>
      </c>
      <c r="G60" s="233"/>
      <c r="H60" s="234">
        <f t="shared" si="20"/>
        <v>0.9999999999999998</v>
      </c>
      <c r="I60" s="234">
        <f t="shared" si="21"/>
        <v>0.768035129398247</v>
      </c>
      <c r="J60" s="234">
        <f t="shared" si="22"/>
        <v>0.2319648706017528</v>
      </c>
      <c r="K60" s="234">
        <f t="shared" si="23"/>
        <v>0</v>
      </c>
      <c r="L60" s="234">
        <f t="shared" si="24"/>
        <v>0.2319648706017528</v>
      </c>
      <c r="M60" s="242"/>
      <c r="N60" s="16"/>
    </row>
    <row r="61" spans="1:14" ht="25.5">
      <c r="A61" s="231" t="s">
        <v>757</v>
      </c>
      <c r="B61" s="232">
        <f t="shared" si="18"/>
        <v>673.1939</v>
      </c>
      <c r="C61" s="233">
        <v>375.726</v>
      </c>
      <c r="D61" s="233">
        <f t="shared" si="19"/>
        <v>297.4679</v>
      </c>
      <c r="E61" s="233">
        <v>138.9517</v>
      </c>
      <c r="F61" s="233">
        <v>158.5162</v>
      </c>
      <c r="G61" s="233"/>
      <c r="H61" s="234">
        <f t="shared" si="20"/>
        <v>1</v>
      </c>
      <c r="I61" s="234">
        <f t="shared" si="21"/>
        <v>0.5581244868677508</v>
      </c>
      <c r="J61" s="234">
        <f t="shared" si="22"/>
        <v>0.4418755131322491</v>
      </c>
      <c r="K61" s="234">
        <f t="shared" si="23"/>
        <v>0.20640665341738834</v>
      </c>
      <c r="L61" s="234">
        <f t="shared" si="24"/>
        <v>0.23546885971486076</v>
      </c>
      <c r="M61" s="242"/>
      <c r="N61" s="16"/>
    </row>
    <row r="62" spans="1:14" ht="14.25">
      <c r="A62" s="107" t="s">
        <v>758</v>
      </c>
      <c r="B62" s="37">
        <f t="shared" si="18"/>
        <v>1798.376208</v>
      </c>
      <c r="C62" s="28">
        <v>1639.86</v>
      </c>
      <c r="D62" s="28">
        <f t="shared" si="19"/>
        <v>158.516208</v>
      </c>
      <c r="E62" s="28">
        <v>59.69358</v>
      </c>
      <c r="F62" s="28">
        <v>98.822628</v>
      </c>
      <c r="G62" s="28"/>
      <c r="H62" s="16">
        <f t="shared" si="20"/>
        <v>1</v>
      </c>
      <c r="I62" s="16">
        <f t="shared" si="21"/>
        <v>0.9118559246419924</v>
      </c>
      <c r="J62" s="16">
        <f t="shared" si="22"/>
        <v>0.08814407535800764</v>
      </c>
      <c r="K62" s="16">
        <f t="shared" si="23"/>
        <v>0.033193043665978035</v>
      </c>
      <c r="L62" s="16">
        <f t="shared" si="24"/>
        <v>0.05495103169202959</v>
      </c>
      <c r="M62" s="242"/>
      <c r="N62" s="16"/>
    </row>
    <row r="63" spans="1:14" ht="14.25">
      <c r="A63" s="231" t="s">
        <v>759</v>
      </c>
      <c r="B63" s="232">
        <f t="shared" si="18"/>
        <v>1581.1605279999999</v>
      </c>
      <c r="C63" s="233">
        <v>1185.87</v>
      </c>
      <c r="D63" s="233">
        <f t="shared" si="19"/>
        <v>395.290528</v>
      </c>
      <c r="E63" s="233">
        <v>98.822628</v>
      </c>
      <c r="F63" s="233">
        <v>296.4679</v>
      </c>
      <c r="G63" s="233"/>
      <c r="H63" s="234">
        <f t="shared" si="20"/>
        <v>1</v>
      </c>
      <c r="I63" s="234">
        <f t="shared" si="21"/>
        <v>0.7499997495510462</v>
      </c>
      <c r="J63" s="234">
        <f t="shared" si="22"/>
        <v>0.2500002504489538</v>
      </c>
      <c r="K63" s="234">
        <f t="shared" si="23"/>
        <v>0.06250006008245103</v>
      </c>
      <c r="L63" s="234">
        <f t="shared" si="24"/>
        <v>0.18750019036650276</v>
      </c>
      <c r="M63" s="242"/>
      <c r="N63" s="16"/>
    </row>
    <row r="64" spans="1:14" ht="14.25">
      <c r="A64" s="231" t="s">
        <v>760</v>
      </c>
      <c r="B64" s="232">
        <f t="shared" si="18"/>
        <v>1066.484358</v>
      </c>
      <c r="C64" s="233">
        <v>790.581</v>
      </c>
      <c r="D64" s="233">
        <f t="shared" si="19"/>
        <v>275.90335799999997</v>
      </c>
      <c r="E64" s="233">
        <v>98.822628</v>
      </c>
      <c r="F64" s="233">
        <v>177.08073</v>
      </c>
      <c r="G64" s="233"/>
      <c r="H64" s="234">
        <f t="shared" si="20"/>
        <v>1</v>
      </c>
      <c r="I64" s="234">
        <f t="shared" si="21"/>
        <v>0.7412963857084531</v>
      </c>
      <c r="J64" s="234">
        <f t="shared" si="22"/>
        <v>0.25870361429154687</v>
      </c>
      <c r="K64" s="234">
        <f t="shared" si="23"/>
        <v>0.09266205102653742</v>
      </c>
      <c r="L64" s="234">
        <f t="shared" si="24"/>
        <v>0.16604156326500946</v>
      </c>
      <c r="M64" s="242"/>
      <c r="N64" s="16"/>
    </row>
    <row r="65" spans="1:14" ht="14.25">
      <c r="A65" s="107" t="s">
        <v>761</v>
      </c>
      <c r="B65" s="37">
        <f t="shared" si="18"/>
        <v>12881.023200000001</v>
      </c>
      <c r="C65" s="28">
        <v>11557.2</v>
      </c>
      <c r="D65" s="28">
        <f t="shared" si="19"/>
        <v>1323.8232</v>
      </c>
      <c r="E65" s="28">
        <v>395.2905</v>
      </c>
      <c r="F65" s="28">
        <v>928.5327</v>
      </c>
      <c r="G65" s="28"/>
      <c r="H65" s="16">
        <f t="shared" si="20"/>
        <v>0.9999999999999999</v>
      </c>
      <c r="I65" s="16">
        <f t="shared" si="21"/>
        <v>0.897226860052546</v>
      </c>
      <c r="J65" s="16">
        <f t="shared" si="22"/>
        <v>0.10277313994745385</v>
      </c>
      <c r="K65" s="16">
        <f t="shared" si="23"/>
        <v>0.03068781834039395</v>
      </c>
      <c r="L65" s="16">
        <f t="shared" si="24"/>
        <v>0.0720853216070599</v>
      </c>
      <c r="M65" s="242"/>
      <c r="N65" s="16"/>
    </row>
    <row r="66" spans="1:14" ht="14.25">
      <c r="A66" s="107" t="s">
        <v>762</v>
      </c>
      <c r="B66" s="37">
        <f t="shared" si="18"/>
        <v>573.37123</v>
      </c>
      <c r="C66" s="28">
        <v>553.8067</v>
      </c>
      <c r="D66" s="28">
        <f t="shared" si="19"/>
        <v>19.56453</v>
      </c>
      <c r="E66" s="28">
        <v>19.56453</v>
      </c>
      <c r="F66" s="28">
        <v>0</v>
      </c>
      <c r="G66" s="28"/>
      <c r="H66" s="16">
        <f t="shared" si="20"/>
        <v>1</v>
      </c>
      <c r="I66" s="16">
        <f t="shared" si="21"/>
        <v>0.9658780751869953</v>
      </c>
      <c r="J66" s="16">
        <f t="shared" si="22"/>
        <v>0.03412192481300466</v>
      </c>
      <c r="K66" s="16">
        <f t="shared" si="23"/>
        <v>0.03412192481300466</v>
      </c>
      <c r="L66" s="16">
        <f t="shared" si="24"/>
        <v>0</v>
      </c>
      <c r="M66" s="242"/>
      <c r="N66" s="16"/>
    </row>
    <row r="67" spans="1:14" ht="14.25">
      <c r="A67" s="107" t="s">
        <v>249</v>
      </c>
      <c r="B67" s="37">
        <f t="shared" si="18"/>
        <v>434.41956</v>
      </c>
      <c r="C67" s="28">
        <v>395.2905</v>
      </c>
      <c r="D67" s="28">
        <f t="shared" si="19"/>
        <v>39.12906</v>
      </c>
      <c r="E67" s="28">
        <v>19.56453</v>
      </c>
      <c r="F67" s="28">
        <v>19.56453</v>
      </c>
      <c r="G67" s="28"/>
      <c r="H67" s="16">
        <f t="shared" si="20"/>
        <v>1</v>
      </c>
      <c r="I67" s="16">
        <f t="shared" si="21"/>
        <v>0.9099279507580184</v>
      </c>
      <c r="J67" s="16">
        <f t="shared" si="22"/>
        <v>0.09007204924198166</v>
      </c>
      <c r="K67" s="16">
        <f t="shared" si="23"/>
        <v>0.04503602462099083</v>
      </c>
      <c r="L67" s="16">
        <f t="shared" si="24"/>
        <v>0.04503602462099083</v>
      </c>
      <c r="M67" s="242"/>
      <c r="N67" s="16"/>
    </row>
    <row r="68" spans="1:14" ht="25.5">
      <c r="A68" s="231" t="s">
        <v>763</v>
      </c>
      <c r="B68" s="232">
        <f t="shared" si="18"/>
        <v>277.90336</v>
      </c>
      <c r="C68" s="233">
        <v>158.5162</v>
      </c>
      <c r="D68" s="233">
        <f t="shared" si="19"/>
        <v>119.38716</v>
      </c>
      <c r="E68" s="233">
        <v>59.69358</v>
      </c>
      <c r="F68" s="233">
        <v>59.69358</v>
      </c>
      <c r="G68" s="233"/>
      <c r="H68" s="234">
        <f t="shared" si="20"/>
        <v>1</v>
      </c>
      <c r="I68" s="234">
        <f t="shared" si="21"/>
        <v>0.5704004442407605</v>
      </c>
      <c r="J68" s="234">
        <f t="shared" si="22"/>
        <v>0.4295995557592394</v>
      </c>
      <c r="K68" s="234">
        <f t="shared" si="23"/>
        <v>0.2147997778796197</v>
      </c>
      <c r="L68" s="234">
        <f t="shared" si="24"/>
        <v>0.2147997778796197</v>
      </c>
      <c r="M68" s="242"/>
      <c r="N68" s="16"/>
    </row>
    <row r="69" spans="1:14" ht="14.25">
      <c r="A69" s="231" t="s">
        <v>764</v>
      </c>
      <c r="B69" s="232">
        <f t="shared" si="18"/>
        <v>395.29053</v>
      </c>
      <c r="C69" s="233">
        <v>296.4679</v>
      </c>
      <c r="D69" s="233">
        <f t="shared" si="19"/>
        <v>98.82263</v>
      </c>
      <c r="E69" s="233">
        <v>19.56453</v>
      </c>
      <c r="F69" s="233">
        <v>79.2581</v>
      </c>
      <c r="G69" s="233"/>
      <c r="H69" s="234">
        <f t="shared" si="20"/>
        <v>1</v>
      </c>
      <c r="I69" s="234">
        <f t="shared" si="21"/>
        <v>0.7500000063244622</v>
      </c>
      <c r="J69" s="234">
        <f t="shared" si="22"/>
        <v>0.24999999367553785</v>
      </c>
      <c r="K69" s="234">
        <f t="shared" si="23"/>
        <v>0.04949405188128338</v>
      </c>
      <c r="L69" s="234">
        <f t="shared" si="24"/>
        <v>0.20050594179425446</v>
      </c>
      <c r="M69" s="242"/>
      <c r="N69" s="16"/>
    </row>
    <row r="70" spans="1:14" ht="14.25">
      <c r="A70" s="107" t="s">
        <v>765</v>
      </c>
      <c r="B70" s="37">
        <f t="shared" si="18"/>
        <v>2548.82243</v>
      </c>
      <c r="C70" s="28">
        <v>2232.79</v>
      </c>
      <c r="D70" s="28">
        <f t="shared" si="19"/>
        <v>316.03243</v>
      </c>
      <c r="E70" s="28">
        <v>138.9517</v>
      </c>
      <c r="F70" s="28">
        <v>177.08073</v>
      </c>
      <c r="G70" s="28"/>
      <c r="H70" s="16">
        <f t="shared" si="20"/>
        <v>0.9999999999999999</v>
      </c>
      <c r="I70" s="16">
        <f t="shared" si="21"/>
        <v>0.8760084554026778</v>
      </c>
      <c r="J70" s="16">
        <f t="shared" si="22"/>
        <v>0.12399154459732213</v>
      </c>
      <c r="K70" s="16">
        <f t="shared" si="23"/>
        <v>0.05451603782378829</v>
      </c>
      <c r="L70" s="16">
        <f t="shared" si="24"/>
        <v>0.06947550677353384</v>
      </c>
      <c r="M70" s="242"/>
      <c r="N70" s="16"/>
    </row>
    <row r="71" spans="1:14" ht="14.25">
      <c r="A71" s="231" t="s">
        <v>766</v>
      </c>
      <c r="B71" s="232">
        <f t="shared" si="18"/>
        <v>710.32296</v>
      </c>
      <c r="C71" s="233">
        <v>513.6777</v>
      </c>
      <c r="D71" s="233">
        <f t="shared" si="19"/>
        <v>196.64525999999998</v>
      </c>
      <c r="E71" s="233">
        <v>19.56453</v>
      </c>
      <c r="F71" s="233">
        <v>177.08073</v>
      </c>
      <c r="G71" s="233"/>
      <c r="H71" s="234">
        <f t="shared" si="20"/>
        <v>1</v>
      </c>
      <c r="I71" s="234">
        <f t="shared" si="21"/>
        <v>0.7231607718269447</v>
      </c>
      <c r="J71" s="234">
        <f t="shared" si="22"/>
        <v>0.27683922817305523</v>
      </c>
      <c r="K71" s="234">
        <f t="shared" si="23"/>
        <v>0.027543147415648794</v>
      </c>
      <c r="L71" s="234">
        <f t="shared" si="24"/>
        <v>0.24929608075740645</v>
      </c>
      <c r="M71" s="242"/>
      <c r="N71" s="16"/>
    </row>
    <row r="72" spans="1:14" ht="14.25">
      <c r="A72" s="231" t="s">
        <v>767</v>
      </c>
      <c r="B72" s="232">
        <f t="shared" si="18"/>
        <v>3853.0856000000003</v>
      </c>
      <c r="C72" s="233">
        <v>3042.94</v>
      </c>
      <c r="D72" s="233">
        <f t="shared" si="19"/>
        <v>810.1456000000001</v>
      </c>
      <c r="E72" s="233">
        <v>276.9034</v>
      </c>
      <c r="F72" s="233">
        <v>533.2422</v>
      </c>
      <c r="G72" s="233"/>
      <c r="H72" s="234">
        <f t="shared" si="20"/>
        <v>1</v>
      </c>
      <c r="I72" s="234">
        <f t="shared" si="21"/>
        <v>0.7897410843922076</v>
      </c>
      <c r="J72" s="234">
        <f t="shared" si="22"/>
        <v>0.21025891560779236</v>
      </c>
      <c r="K72" s="234">
        <f t="shared" si="23"/>
        <v>0.07186536421614925</v>
      </c>
      <c r="L72" s="234">
        <f t="shared" si="24"/>
        <v>0.1383935513916431</v>
      </c>
      <c r="M72" s="242"/>
      <c r="N72" s="16"/>
    </row>
    <row r="73" spans="1:14" ht="14.25">
      <c r="A73" s="107" t="s">
        <v>768</v>
      </c>
      <c r="B73" s="37">
        <f t="shared" si="18"/>
        <v>2488.133358</v>
      </c>
      <c r="C73" s="28">
        <v>2212.23</v>
      </c>
      <c r="D73" s="28">
        <f aca="true" t="shared" si="25" ref="D73:D104">E73+F73</f>
        <v>275.90335799999997</v>
      </c>
      <c r="E73" s="28">
        <v>177.08073</v>
      </c>
      <c r="F73" s="28">
        <v>98.822628</v>
      </c>
      <c r="G73" s="28"/>
      <c r="H73" s="16">
        <f t="shared" si="20"/>
        <v>1</v>
      </c>
      <c r="I73" s="16">
        <f t="shared" si="21"/>
        <v>0.8891123109969574</v>
      </c>
      <c r="J73" s="16">
        <f t="shared" si="22"/>
        <v>0.11088768900304256</v>
      </c>
      <c r="K73" s="16">
        <f t="shared" si="23"/>
        <v>0.0711701120965398</v>
      </c>
      <c r="L73" s="16">
        <f t="shared" si="24"/>
        <v>0.03971757690650277</v>
      </c>
      <c r="M73" s="242"/>
      <c r="N73" s="16"/>
    </row>
    <row r="74" spans="1:14" ht="14.25">
      <c r="A74" s="231" t="s">
        <v>769</v>
      </c>
      <c r="B74" s="232">
        <f t="shared" si="18"/>
        <v>6658.2493</v>
      </c>
      <c r="C74" s="233">
        <v>4623.099</v>
      </c>
      <c r="D74" s="233">
        <f t="shared" si="25"/>
        <v>2035.1503000000002</v>
      </c>
      <c r="E74" s="233">
        <v>612.5003</v>
      </c>
      <c r="F74" s="233">
        <v>1422.65</v>
      </c>
      <c r="G74" s="233"/>
      <c r="H74" s="234">
        <f t="shared" si="20"/>
        <v>1</v>
      </c>
      <c r="I74" s="234">
        <f t="shared" si="21"/>
        <v>0.6943415290863321</v>
      </c>
      <c r="J74" s="234">
        <f t="shared" si="22"/>
        <v>0.305658470913668</v>
      </c>
      <c r="K74" s="234">
        <f t="shared" si="23"/>
        <v>0.09199119354092074</v>
      </c>
      <c r="L74" s="234">
        <f t="shared" si="24"/>
        <v>0.2136672773727472</v>
      </c>
      <c r="M74" s="242"/>
      <c r="N74" s="16"/>
    </row>
    <row r="75" spans="1:14" ht="14.25">
      <c r="A75" s="231" t="s">
        <v>770</v>
      </c>
      <c r="B75" s="232">
        <f t="shared" si="18"/>
        <v>494.11313</v>
      </c>
      <c r="C75" s="233">
        <v>395.2905</v>
      </c>
      <c r="D75" s="233">
        <f t="shared" si="25"/>
        <v>98.82263</v>
      </c>
      <c r="E75" s="233">
        <v>39.12905</v>
      </c>
      <c r="F75" s="233">
        <v>59.69358</v>
      </c>
      <c r="G75" s="233"/>
      <c r="H75" s="234">
        <f t="shared" si="20"/>
        <v>1</v>
      </c>
      <c r="I75" s="234">
        <f t="shared" si="21"/>
        <v>0.7999999919046878</v>
      </c>
      <c r="J75" s="234">
        <f t="shared" si="22"/>
        <v>0.2000000080953121</v>
      </c>
      <c r="K75" s="234">
        <f t="shared" si="23"/>
        <v>0.0791904679804805</v>
      </c>
      <c r="L75" s="234">
        <f t="shared" si="24"/>
        <v>0.1208095401148316</v>
      </c>
      <c r="M75" s="242"/>
      <c r="N75" s="16"/>
    </row>
    <row r="76" spans="1:14" ht="14.25">
      <c r="A76" s="231" t="s">
        <v>771</v>
      </c>
      <c r="B76" s="232">
        <f t="shared" si="18"/>
        <v>907.96821</v>
      </c>
      <c r="C76" s="233">
        <v>671.1939</v>
      </c>
      <c r="D76" s="233">
        <f t="shared" si="25"/>
        <v>236.77430999999999</v>
      </c>
      <c r="E76" s="233">
        <v>59.69358</v>
      </c>
      <c r="F76" s="233">
        <v>177.08073</v>
      </c>
      <c r="G76" s="233"/>
      <c r="H76" s="234">
        <f t="shared" si="20"/>
        <v>1</v>
      </c>
      <c r="I76" s="234">
        <f t="shared" si="21"/>
        <v>0.7392262114551346</v>
      </c>
      <c r="J76" s="234">
        <f t="shared" si="22"/>
        <v>0.26077378854486544</v>
      </c>
      <c r="K76" s="234">
        <f t="shared" si="23"/>
        <v>0.06574412996243557</v>
      </c>
      <c r="L76" s="234">
        <f t="shared" si="24"/>
        <v>0.19502965858242988</v>
      </c>
      <c r="M76" s="242"/>
      <c r="N76" s="16"/>
    </row>
    <row r="77" spans="1:14" ht="14.25">
      <c r="A77" s="107" t="s">
        <v>772</v>
      </c>
      <c r="B77" s="37">
        <f t="shared" si="18"/>
        <v>888.40365</v>
      </c>
      <c r="C77" s="28">
        <v>810.14555</v>
      </c>
      <c r="D77" s="28">
        <f t="shared" si="25"/>
        <v>78.2581</v>
      </c>
      <c r="E77" s="28">
        <v>39.12905</v>
      </c>
      <c r="F77" s="28">
        <v>39.12905</v>
      </c>
      <c r="G77" s="28"/>
      <c r="H77" s="16">
        <f t="shared" si="20"/>
        <v>1</v>
      </c>
      <c r="I77" s="16">
        <f t="shared" si="21"/>
        <v>0.9119115505660068</v>
      </c>
      <c r="J77" s="16">
        <f t="shared" si="22"/>
        <v>0.08808844943399322</v>
      </c>
      <c r="K77" s="16">
        <f t="shared" si="23"/>
        <v>0.04404422471699661</v>
      </c>
      <c r="L77" s="16">
        <f t="shared" si="24"/>
        <v>0.04404422471699661</v>
      </c>
      <c r="M77" s="242"/>
      <c r="N77" s="16"/>
    </row>
    <row r="78" spans="1:14" ht="14.25">
      <c r="A78" s="231" t="s">
        <v>773</v>
      </c>
      <c r="B78" s="232">
        <f t="shared" si="18"/>
        <v>453.98415</v>
      </c>
      <c r="C78" s="233">
        <v>296.4679</v>
      </c>
      <c r="D78" s="233">
        <f t="shared" si="25"/>
        <v>157.51625</v>
      </c>
      <c r="E78" s="233">
        <v>39.12905</v>
      </c>
      <c r="F78" s="233">
        <v>118.3872</v>
      </c>
      <c r="G78" s="233"/>
      <c r="H78" s="234">
        <f t="shared" si="20"/>
        <v>1</v>
      </c>
      <c r="I78" s="234">
        <f t="shared" si="21"/>
        <v>0.6530357943113212</v>
      </c>
      <c r="J78" s="234">
        <f t="shared" si="22"/>
        <v>0.3469642056886788</v>
      </c>
      <c r="K78" s="234">
        <f t="shared" si="23"/>
        <v>0.08619034386993467</v>
      </c>
      <c r="L78" s="234">
        <f t="shared" si="24"/>
        <v>0.2607738618187441</v>
      </c>
      <c r="M78" s="242"/>
      <c r="N78" s="16"/>
    </row>
    <row r="79" spans="1:14" ht="14.25">
      <c r="A79" s="231" t="s">
        <v>774</v>
      </c>
      <c r="B79" s="232">
        <f t="shared" si="18"/>
        <v>2312.0532000000003</v>
      </c>
      <c r="C79" s="233">
        <v>1817.94</v>
      </c>
      <c r="D79" s="233">
        <f t="shared" si="25"/>
        <v>494.1132</v>
      </c>
      <c r="E79" s="233">
        <v>118.3872</v>
      </c>
      <c r="F79" s="233">
        <v>375.726</v>
      </c>
      <c r="G79" s="233"/>
      <c r="H79" s="234">
        <f t="shared" si="20"/>
        <v>0.9999999999999999</v>
      </c>
      <c r="I79" s="234">
        <f t="shared" si="21"/>
        <v>0.7862881355844233</v>
      </c>
      <c r="J79" s="234">
        <f t="shared" si="22"/>
        <v>0.21371186441557657</v>
      </c>
      <c r="K79" s="234">
        <f t="shared" si="23"/>
        <v>0.05120435810041049</v>
      </c>
      <c r="L79" s="234">
        <f t="shared" si="24"/>
        <v>0.16250750631516608</v>
      </c>
      <c r="M79" s="242"/>
      <c r="N79" s="16"/>
    </row>
    <row r="80" spans="1:14" ht="25.5">
      <c r="A80" s="107" t="s">
        <v>775</v>
      </c>
      <c r="B80" s="37">
        <f t="shared" si="18"/>
        <v>4523.2722</v>
      </c>
      <c r="C80" s="28">
        <v>3990.03</v>
      </c>
      <c r="D80" s="28">
        <f t="shared" si="25"/>
        <v>533.2422</v>
      </c>
      <c r="E80" s="28">
        <v>118.3872</v>
      </c>
      <c r="F80" s="28">
        <v>414.855</v>
      </c>
      <c r="G80" s="28"/>
      <c r="H80" s="16">
        <f t="shared" si="20"/>
        <v>1</v>
      </c>
      <c r="I80" s="16">
        <f t="shared" si="21"/>
        <v>0.8821114059861355</v>
      </c>
      <c r="J80" s="16">
        <f t="shared" si="22"/>
        <v>0.11788859401386456</v>
      </c>
      <c r="K80" s="16">
        <f t="shared" si="23"/>
        <v>0.02617291084096155</v>
      </c>
      <c r="L80" s="16">
        <f t="shared" si="24"/>
        <v>0.09171568317290302</v>
      </c>
      <c r="M80" s="242"/>
      <c r="N80" s="16"/>
    </row>
    <row r="81" spans="1:14" ht="14.25">
      <c r="A81" s="231" t="s">
        <v>250</v>
      </c>
      <c r="B81" s="232">
        <f t="shared" si="18"/>
        <v>1639.8603279999998</v>
      </c>
      <c r="C81" s="233">
        <v>1027.36</v>
      </c>
      <c r="D81" s="233">
        <f t="shared" si="25"/>
        <v>612.500328</v>
      </c>
      <c r="E81" s="233">
        <v>98.822628</v>
      </c>
      <c r="F81" s="233">
        <v>513.6777</v>
      </c>
      <c r="G81" s="233"/>
      <c r="H81" s="234">
        <f t="shared" si="20"/>
        <v>1</v>
      </c>
      <c r="I81" s="234">
        <f t="shared" si="21"/>
        <v>0.6264923801486099</v>
      </c>
      <c r="J81" s="234">
        <f t="shared" si="22"/>
        <v>0.3735076198513902</v>
      </c>
      <c r="K81" s="234">
        <f t="shared" si="23"/>
        <v>0.06026283233555974</v>
      </c>
      <c r="L81" s="234">
        <f t="shared" si="24"/>
        <v>0.31324478751583046</v>
      </c>
      <c r="M81" s="242"/>
      <c r="N81" s="16"/>
    </row>
    <row r="82" spans="1:14" ht="14.25">
      <c r="A82" s="107" t="s">
        <v>776</v>
      </c>
      <c r="B82" s="37">
        <f t="shared" si="18"/>
        <v>1897.1972</v>
      </c>
      <c r="C82" s="28">
        <v>1778.81</v>
      </c>
      <c r="D82" s="28">
        <f t="shared" si="25"/>
        <v>118.3872</v>
      </c>
      <c r="E82" s="28">
        <v>0</v>
      </c>
      <c r="F82" s="28">
        <v>118.3872</v>
      </c>
      <c r="G82" s="28"/>
      <c r="H82" s="16">
        <f t="shared" si="20"/>
        <v>1</v>
      </c>
      <c r="I82" s="16">
        <f t="shared" si="21"/>
        <v>0.9375988958870485</v>
      </c>
      <c r="J82" s="16">
        <f t="shared" si="22"/>
        <v>0.062401104112951467</v>
      </c>
      <c r="K82" s="16">
        <f t="shared" si="23"/>
        <v>0</v>
      </c>
      <c r="L82" s="16">
        <f t="shared" si="24"/>
        <v>0.062401104112951467</v>
      </c>
      <c r="M82" s="242"/>
      <c r="N82" s="16"/>
    </row>
    <row r="83" spans="1:14" ht="14.25">
      <c r="A83" s="231" t="s">
        <v>777</v>
      </c>
      <c r="B83" s="232">
        <f t="shared" si="18"/>
        <v>1283.6942</v>
      </c>
      <c r="C83" s="233">
        <v>908.9682</v>
      </c>
      <c r="D83" s="233">
        <f t="shared" si="25"/>
        <v>374.726</v>
      </c>
      <c r="E83" s="233">
        <v>118.3872</v>
      </c>
      <c r="F83" s="233">
        <v>256.3388</v>
      </c>
      <c r="G83" s="233"/>
      <c r="H83" s="234">
        <f t="shared" si="20"/>
        <v>1</v>
      </c>
      <c r="I83" s="234">
        <f t="shared" si="21"/>
        <v>0.7080877984803546</v>
      </c>
      <c r="J83" s="234">
        <f t="shared" si="22"/>
        <v>0.2919122015196454</v>
      </c>
      <c r="K83" s="234">
        <f t="shared" si="23"/>
        <v>0.0922238333709072</v>
      </c>
      <c r="L83" s="234">
        <f t="shared" si="24"/>
        <v>0.19968836814873825</v>
      </c>
      <c r="M83" s="242"/>
      <c r="N83" s="16"/>
    </row>
    <row r="84" spans="1:14" ht="25.5">
      <c r="A84" s="107" t="s">
        <v>778</v>
      </c>
      <c r="B84" s="37">
        <f t="shared" si="18"/>
        <v>3930.343358</v>
      </c>
      <c r="C84" s="28">
        <v>3654.44</v>
      </c>
      <c r="D84" s="28">
        <f t="shared" si="25"/>
        <v>275.90335799999997</v>
      </c>
      <c r="E84" s="28">
        <v>98.822628</v>
      </c>
      <c r="F84" s="28">
        <v>177.08073</v>
      </c>
      <c r="G84" s="28"/>
      <c r="H84" s="16">
        <f t="shared" si="20"/>
        <v>1</v>
      </c>
      <c r="I84" s="16">
        <f t="shared" si="21"/>
        <v>0.9298017163211927</v>
      </c>
      <c r="J84" s="16">
        <f t="shared" si="22"/>
        <v>0.07019828367880727</v>
      </c>
      <c r="K84" s="16">
        <f t="shared" si="23"/>
        <v>0.025143510120776577</v>
      </c>
      <c r="L84" s="16">
        <f t="shared" si="24"/>
        <v>0.0450547735580307</v>
      </c>
      <c r="M84" s="242"/>
      <c r="N84" s="16"/>
    </row>
    <row r="85" spans="1:14" ht="14.25">
      <c r="A85" s="231" t="s">
        <v>779</v>
      </c>
      <c r="B85" s="232">
        <f t="shared" si="18"/>
        <v>1620.295</v>
      </c>
      <c r="C85" s="233">
        <v>1205.44</v>
      </c>
      <c r="D85" s="233">
        <f t="shared" si="25"/>
        <v>414.855</v>
      </c>
      <c r="E85" s="233">
        <v>158.5162</v>
      </c>
      <c r="F85" s="233">
        <v>256.3388</v>
      </c>
      <c r="G85" s="233"/>
      <c r="H85" s="234">
        <f t="shared" si="20"/>
        <v>1</v>
      </c>
      <c r="I85" s="234">
        <f t="shared" si="21"/>
        <v>0.7439632906353473</v>
      </c>
      <c r="J85" s="234">
        <f t="shared" si="22"/>
        <v>0.2560367093646527</v>
      </c>
      <c r="K85" s="234">
        <f t="shared" si="23"/>
        <v>0.09783169114266228</v>
      </c>
      <c r="L85" s="234">
        <f t="shared" si="24"/>
        <v>0.15820501822199043</v>
      </c>
      <c r="M85" s="242"/>
      <c r="N85" s="16"/>
    </row>
    <row r="86" spans="1:14" ht="14.25">
      <c r="A86" s="231" t="s">
        <v>780</v>
      </c>
      <c r="B86" s="232">
        <f t="shared" si="18"/>
        <v>592.93578</v>
      </c>
      <c r="C86" s="233">
        <v>414.855</v>
      </c>
      <c r="D86" s="233">
        <f t="shared" si="25"/>
        <v>178.08078</v>
      </c>
      <c r="E86" s="233">
        <v>118.3872</v>
      </c>
      <c r="F86" s="233">
        <v>59.69358</v>
      </c>
      <c r="G86" s="233"/>
      <c r="H86" s="234">
        <f t="shared" si="20"/>
        <v>1</v>
      </c>
      <c r="I86" s="234">
        <f t="shared" si="21"/>
        <v>0.6996626177627533</v>
      </c>
      <c r="J86" s="234">
        <f t="shared" si="22"/>
        <v>0.30033738223724665</v>
      </c>
      <c r="K86" s="234">
        <f t="shared" si="23"/>
        <v>0.19966276954984907</v>
      </c>
      <c r="L86" s="234">
        <f t="shared" si="24"/>
        <v>0.10067461268739761</v>
      </c>
      <c r="M86" s="242"/>
      <c r="N86" s="16"/>
    </row>
    <row r="87" spans="1:14" ht="14.25">
      <c r="A87" s="231" t="s">
        <v>781</v>
      </c>
      <c r="B87" s="232">
        <f t="shared" si="18"/>
        <v>315.03238</v>
      </c>
      <c r="C87" s="233">
        <v>256.3388</v>
      </c>
      <c r="D87" s="233">
        <f t="shared" si="25"/>
        <v>58.69358</v>
      </c>
      <c r="E87" s="233">
        <v>39.12905</v>
      </c>
      <c r="F87" s="233">
        <v>19.56453</v>
      </c>
      <c r="G87" s="233"/>
      <c r="H87" s="234">
        <f t="shared" si="20"/>
        <v>1</v>
      </c>
      <c r="I87" s="234">
        <f t="shared" si="21"/>
        <v>0.8136903260547376</v>
      </c>
      <c r="J87" s="234">
        <f t="shared" si="22"/>
        <v>0.18630967394526238</v>
      </c>
      <c r="K87" s="234">
        <f t="shared" si="23"/>
        <v>0.12420643871591866</v>
      </c>
      <c r="L87" s="234">
        <f t="shared" si="24"/>
        <v>0.06210323522934373</v>
      </c>
      <c r="M87" s="242"/>
      <c r="N87" s="16"/>
    </row>
    <row r="88" spans="1:14" ht="25.5">
      <c r="A88" s="231" t="s">
        <v>782</v>
      </c>
      <c r="B88" s="232">
        <f t="shared" si="18"/>
        <v>6835.3215</v>
      </c>
      <c r="C88" s="233">
        <v>5413.68</v>
      </c>
      <c r="D88" s="233">
        <f t="shared" si="25"/>
        <v>1421.6415</v>
      </c>
      <c r="E88" s="233">
        <v>355.1615</v>
      </c>
      <c r="F88" s="233">
        <v>1066.48</v>
      </c>
      <c r="G88" s="233"/>
      <c r="H88" s="234">
        <f t="shared" si="20"/>
        <v>1</v>
      </c>
      <c r="I88" s="234">
        <f t="shared" si="21"/>
        <v>0.792015415807435</v>
      </c>
      <c r="J88" s="234">
        <f t="shared" si="22"/>
        <v>0.20798458419256505</v>
      </c>
      <c r="K88" s="234">
        <f t="shared" si="23"/>
        <v>0.051959735910008034</v>
      </c>
      <c r="L88" s="234">
        <f t="shared" si="24"/>
        <v>0.156024848282557</v>
      </c>
      <c r="M88" s="242"/>
      <c r="N88" s="16"/>
    </row>
    <row r="89" spans="1:14" ht="25.5">
      <c r="A89" s="231" t="s">
        <v>783</v>
      </c>
      <c r="B89" s="232">
        <f t="shared" si="18"/>
        <v>6421.47415</v>
      </c>
      <c r="C89" s="233">
        <v>5136.78</v>
      </c>
      <c r="D89" s="233">
        <f t="shared" si="25"/>
        <v>1284.69415</v>
      </c>
      <c r="E89" s="233">
        <v>474.5486</v>
      </c>
      <c r="F89" s="233">
        <v>810.14555</v>
      </c>
      <c r="G89" s="233"/>
      <c r="H89" s="234">
        <f t="shared" si="20"/>
        <v>1</v>
      </c>
      <c r="I89" s="234">
        <f t="shared" si="21"/>
        <v>0.7999378149018944</v>
      </c>
      <c r="J89" s="234">
        <f t="shared" si="22"/>
        <v>0.20006218509810555</v>
      </c>
      <c r="K89" s="234">
        <f t="shared" si="23"/>
        <v>0.07390025855667426</v>
      </c>
      <c r="L89" s="234">
        <f t="shared" si="24"/>
        <v>0.1261619265414313</v>
      </c>
      <c r="M89" s="242"/>
      <c r="N89" s="16"/>
    </row>
    <row r="90" spans="1:14" ht="25.5">
      <c r="A90" s="231" t="s">
        <v>784</v>
      </c>
      <c r="B90" s="232">
        <f t="shared" si="18"/>
        <v>1600.7223800000002</v>
      </c>
      <c r="C90" s="233">
        <v>1284.69</v>
      </c>
      <c r="D90" s="233">
        <f t="shared" si="25"/>
        <v>316.03238</v>
      </c>
      <c r="E90" s="233">
        <v>59.69358</v>
      </c>
      <c r="F90" s="233">
        <v>256.3388</v>
      </c>
      <c r="G90" s="233"/>
      <c r="H90" s="234">
        <f t="shared" si="20"/>
        <v>0.9999999999999999</v>
      </c>
      <c r="I90" s="234">
        <f t="shared" si="21"/>
        <v>0.8025689001736828</v>
      </c>
      <c r="J90" s="234">
        <f t="shared" si="22"/>
        <v>0.19743109982631715</v>
      </c>
      <c r="K90" s="234">
        <f t="shared" si="23"/>
        <v>0.03729165078581583</v>
      </c>
      <c r="L90" s="234">
        <f t="shared" si="24"/>
        <v>0.1601394490405013</v>
      </c>
      <c r="M90" s="242"/>
      <c r="N90" s="16"/>
    </row>
    <row r="91" spans="1:14" ht="14.25">
      <c r="A91" s="231" t="s">
        <v>785</v>
      </c>
      <c r="B91" s="232">
        <f t="shared" si="18"/>
        <v>632.06485</v>
      </c>
      <c r="C91" s="233">
        <v>513.6777</v>
      </c>
      <c r="D91" s="233">
        <f t="shared" si="25"/>
        <v>118.38714999999999</v>
      </c>
      <c r="E91" s="233">
        <v>79.2581</v>
      </c>
      <c r="F91" s="233">
        <v>39.12905</v>
      </c>
      <c r="G91" s="233"/>
      <c r="H91" s="234">
        <f t="shared" si="20"/>
        <v>1</v>
      </c>
      <c r="I91" s="234">
        <f t="shared" si="21"/>
        <v>0.812697779349698</v>
      </c>
      <c r="J91" s="234">
        <f t="shared" si="22"/>
        <v>0.18730222065030194</v>
      </c>
      <c r="K91" s="234">
        <f t="shared" si="23"/>
        <v>0.12539551914649263</v>
      </c>
      <c r="L91" s="234">
        <f t="shared" si="24"/>
        <v>0.0619067015038093</v>
      </c>
      <c r="M91" s="242"/>
      <c r="N91" s="16"/>
    </row>
    <row r="92" spans="1:14" ht="14.25">
      <c r="A92" s="231" t="s">
        <v>230</v>
      </c>
      <c r="B92" s="232">
        <f t="shared" si="18"/>
        <v>4148.5489</v>
      </c>
      <c r="C92" s="233">
        <v>3062.5</v>
      </c>
      <c r="D92" s="233">
        <f t="shared" si="25"/>
        <v>1086.0489</v>
      </c>
      <c r="E92" s="233">
        <v>355.1615</v>
      </c>
      <c r="F92" s="233">
        <v>730.8874</v>
      </c>
      <c r="G92" s="233"/>
      <c r="H92" s="234">
        <f t="shared" si="20"/>
        <v>1</v>
      </c>
      <c r="I92" s="234">
        <f t="shared" si="21"/>
        <v>0.7382099316703246</v>
      </c>
      <c r="J92" s="234">
        <f t="shared" si="22"/>
        <v>0.2617900683296755</v>
      </c>
      <c r="K92" s="234">
        <f t="shared" si="23"/>
        <v>0.08561101931328326</v>
      </c>
      <c r="L92" s="234">
        <f t="shared" si="24"/>
        <v>0.17617904901639223</v>
      </c>
      <c r="M92" s="242"/>
      <c r="N92" s="16"/>
    </row>
    <row r="93" spans="1:14" ht="14.25">
      <c r="A93" s="231" t="s">
        <v>786</v>
      </c>
      <c r="B93" s="232">
        <f t="shared" si="18"/>
        <v>414.8551</v>
      </c>
      <c r="C93" s="233">
        <v>296.4679</v>
      </c>
      <c r="D93" s="233">
        <f t="shared" si="25"/>
        <v>118.3872</v>
      </c>
      <c r="E93" s="233">
        <v>0</v>
      </c>
      <c r="F93" s="233">
        <v>118.3872</v>
      </c>
      <c r="G93" s="233"/>
      <c r="H93" s="234">
        <f t="shared" si="20"/>
        <v>1</v>
      </c>
      <c r="I93" s="234">
        <f t="shared" si="21"/>
        <v>0.7146299997276158</v>
      </c>
      <c r="J93" s="234">
        <f t="shared" si="22"/>
        <v>0.2853700002723843</v>
      </c>
      <c r="K93" s="234">
        <f t="shared" si="23"/>
        <v>0</v>
      </c>
      <c r="L93" s="234">
        <f t="shared" si="24"/>
        <v>0.2853700002723843</v>
      </c>
      <c r="M93" s="242"/>
      <c r="N93" s="16"/>
    </row>
    <row r="94" spans="1:14" ht="14.25">
      <c r="A94" s="231" t="s">
        <v>787</v>
      </c>
      <c r="B94" s="232">
        <f t="shared" si="18"/>
        <v>1086.048928</v>
      </c>
      <c r="C94" s="233">
        <v>632.0648</v>
      </c>
      <c r="D94" s="233">
        <f t="shared" si="25"/>
        <v>453.984128</v>
      </c>
      <c r="E94" s="233">
        <v>98.822628</v>
      </c>
      <c r="F94" s="233">
        <v>355.1615</v>
      </c>
      <c r="G94" s="233"/>
      <c r="H94" s="234">
        <f t="shared" si="20"/>
        <v>1</v>
      </c>
      <c r="I94" s="234">
        <f t="shared" si="21"/>
        <v>0.5819855659394381</v>
      </c>
      <c r="J94" s="234">
        <f t="shared" si="22"/>
        <v>0.418014434060562</v>
      </c>
      <c r="K94" s="234">
        <f t="shared" si="23"/>
        <v>0.09099279549217511</v>
      </c>
      <c r="L94" s="234">
        <f t="shared" si="24"/>
        <v>0.32702163856838684</v>
      </c>
      <c r="M94" s="242"/>
      <c r="N94" s="16"/>
    </row>
    <row r="95" spans="1:14" ht="14.25">
      <c r="A95" s="107" t="s">
        <v>251</v>
      </c>
      <c r="B95" s="37">
        <f t="shared" si="18"/>
        <v>710.32296</v>
      </c>
      <c r="C95" s="28">
        <v>671.1939</v>
      </c>
      <c r="D95" s="28">
        <f t="shared" si="25"/>
        <v>39.12906</v>
      </c>
      <c r="E95" s="28">
        <v>19.56453</v>
      </c>
      <c r="F95" s="28">
        <v>19.56453</v>
      </c>
      <c r="G95" s="28"/>
      <c r="H95" s="16">
        <f t="shared" si="20"/>
        <v>1</v>
      </c>
      <c r="I95" s="16">
        <f t="shared" si="21"/>
        <v>0.9449137051687024</v>
      </c>
      <c r="J95" s="16">
        <f t="shared" si="22"/>
        <v>0.05508629483129759</v>
      </c>
      <c r="K95" s="16">
        <f t="shared" si="23"/>
        <v>0.027543147415648794</v>
      </c>
      <c r="L95" s="16">
        <f t="shared" si="24"/>
        <v>0.027543147415648794</v>
      </c>
      <c r="M95" s="242"/>
      <c r="N95" s="16"/>
    </row>
    <row r="96" spans="1:14" ht="14.25">
      <c r="A96" s="107" t="s">
        <v>252</v>
      </c>
      <c r="B96" s="37">
        <f t="shared" si="18"/>
        <v>1521.470728</v>
      </c>
      <c r="C96" s="28">
        <v>1343.39</v>
      </c>
      <c r="D96" s="28">
        <f t="shared" si="25"/>
        <v>178.080728</v>
      </c>
      <c r="E96" s="28">
        <v>79.2581</v>
      </c>
      <c r="F96" s="28">
        <v>98.822628</v>
      </c>
      <c r="G96" s="28"/>
      <c r="H96" s="16">
        <f t="shared" si="20"/>
        <v>1</v>
      </c>
      <c r="I96" s="16">
        <f t="shared" si="21"/>
        <v>0.8829548773284057</v>
      </c>
      <c r="J96" s="16">
        <f t="shared" si="22"/>
        <v>0.11704512267159436</v>
      </c>
      <c r="K96" s="16">
        <f t="shared" si="23"/>
        <v>0.05209308239809921</v>
      </c>
      <c r="L96" s="16">
        <f t="shared" si="24"/>
        <v>0.06495204027349516</v>
      </c>
      <c r="M96" s="242"/>
      <c r="N96" s="16"/>
    </row>
    <row r="97" spans="1:14" ht="14.25">
      <c r="A97" s="231" t="s">
        <v>788</v>
      </c>
      <c r="B97" s="232">
        <f t="shared" si="18"/>
        <v>1542.037</v>
      </c>
      <c r="C97" s="233">
        <v>1205.44</v>
      </c>
      <c r="D97" s="233">
        <f t="shared" si="25"/>
        <v>336.597</v>
      </c>
      <c r="E97" s="233">
        <v>138.9517</v>
      </c>
      <c r="F97" s="233">
        <v>197.6453</v>
      </c>
      <c r="G97" s="233"/>
      <c r="H97" s="234">
        <f t="shared" si="20"/>
        <v>1</v>
      </c>
      <c r="I97" s="234">
        <f t="shared" si="21"/>
        <v>0.7817192453877566</v>
      </c>
      <c r="J97" s="234">
        <f t="shared" si="22"/>
        <v>0.2182807546122434</v>
      </c>
      <c r="K97" s="234">
        <f t="shared" si="23"/>
        <v>0.09010918674454632</v>
      </c>
      <c r="L97" s="234">
        <f t="shared" si="24"/>
        <v>0.12817156786769707</v>
      </c>
      <c r="M97" s="242"/>
      <c r="N97" s="16"/>
    </row>
    <row r="98" spans="1:14" ht="25.5">
      <c r="A98" s="231" t="s">
        <v>789</v>
      </c>
      <c r="B98" s="232">
        <f t="shared" si="18"/>
        <v>493.11310000000003</v>
      </c>
      <c r="C98" s="233">
        <v>414.855</v>
      </c>
      <c r="D98" s="233">
        <f t="shared" si="25"/>
        <v>78.2581</v>
      </c>
      <c r="E98" s="233">
        <v>39.12905</v>
      </c>
      <c r="F98" s="233">
        <v>39.12905</v>
      </c>
      <c r="G98" s="233"/>
      <c r="H98" s="234">
        <f t="shared" si="20"/>
        <v>1</v>
      </c>
      <c r="I98" s="234">
        <f t="shared" si="21"/>
        <v>0.8412978685822786</v>
      </c>
      <c r="J98" s="234">
        <f t="shared" si="22"/>
        <v>0.1587021314177214</v>
      </c>
      <c r="K98" s="234">
        <f t="shared" si="23"/>
        <v>0.0793510657088607</v>
      </c>
      <c r="L98" s="234">
        <f t="shared" si="24"/>
        <v>0.0793510657088607</v>
      </c>
      <c r="M98" s="242"/>
      <c r="N98" s="16"/>
    </row>
    <row r="99" spans="1:14" ht="14.25">
      <c r="A99" s="231" t="s">
        <v>790</v>
      </c>
      <c r="B99" s="232">
        <f t="shared" si="18"/>
        <v>6045.7447</v>
      </c>
      <c r="C99" s="233">
        <v>4366.76</v>
      </c>
      <c r="D99" s="233">
        <f t="shared" si="25"/>
        <v>1678.9847</v>
      </c>
      <c r="E99" s="233">
        <v>513.6777</v>
      </c>
      <c r="F99" s="233">
        <v>1165.307</v>
      </c>
      <c r="G99" s="233"/>
      <c r="H99" s="234">
        <f t="shared" si="20"/>
        <v>1</v>
      </c>
      <c r="I99" s="234">
        <f t="shared" si="21"/>
        <v>0.7222865365122018</v>
      </c>
      <c r="J99" s="234">
        <f t="shared" si="22"/>
        <v>0.2777134634877983</v>
      </c>
      <c r="K99" s="234">
        <f t="shared" si="23"/>
        <v>0.08496516566437215</v>
      </c>
      <c r="L99" s="234">
        <f t="shared" si="24"/>
        <v>0.19274829782342612</v>
      </c>
      <c r="M99" s="242"/>
      <c r="N99" s="16"/>
    </row>
    <row r="100" spans="1:14" ht="14.25">
      <c r="A100" s="107" t="s">
        <v>791</v>
      </c>
      <c r="B100" s="37">
        <f t="shared" si="18"/>
        <v>552.80672</v>
      </c>
      <c r="C100" s="28">
        <v>493.11314</v>
      </c>
      <c r="D100" s="28">
        <f t="shared" si="25"/>
        <v>59.69358</v>
      </c>
      <c r="E100" s="28">
        <v>0</v>
      </c>
      <c r="F100" s="28">
        <v>59.69358</v>
      </c>
      <c r="G100" s="28"/>
      <c r="H100" s="16">
        <f t="shared" si="20"/>
        <v>0.9999999999999999</v>
      </c>
      <c r="I100" s="16">
        <f t="shared" si="21"/>
        <v>0.8920172678074535</v>
      </c>
      <c r="J100" s="16">
        <f t="shared" si="22"/>
        <v>0.10798273219254642</v>
      </c>
      <c r="K100" s="16">
        <f t="shared" si="23"/>
        <v>0</v>
      </c>
      <c r="L100" s="16">
        <f t="shared" si="24"/>
        <v>0.10798273219254642</v>
      </c>
      <c r="M100" s="242"/>
      <c r="N100" s="16"/>
    </row>
    <row r="101" spans="1:14" ht="14.25">
      <c r="A101" s="107" t="s">
        <v>792</v>
      </c>
      <c r="B101" s="37">
        <f t="shared" si="18"/>
        <v>7013.4082</v>
      </c>
      <c r="C101" s="28">
        <v>6104.44</v>
      </c>
      <c r="D101" s="28">
        <f t="shared" si="25"/>
        <v>908.9682</v>
      </c>
      <c r="E101" s="28">
        <v>434.4196</v>
      </c>
      <c r="F101" s="28">
        <v>474.5486</v>
      </c>
      <c r="G101" s="28"/>
      <c r="H101" s="16">
        <f t="shared" si="20"/>
        <v>1</v>
      </c>
      <c r="I101" s="16">
        <f t="shared" si="21"/>
        <v>0.8703956515749361</v>
      </c>
      <c r="J101" s="16">
        <f t="shared" si="22"/>
        <v>0.12960434842506388</v>
      </c>
      <c r="K101" s="16">
        <f t="shared" si="23"/>
        <v>0.06194129695744788</v>
      </c>
      <c r="L101" s="16">
        <f t="shared" si="24"/>
        <v>0.06766305146761599</v>
      </c>
      <c r="M101" s="242"/>
      <c r="N101" s="16"/>
    </row>
    <row r="102" spans="1:14" ht="25.5">
      <c r="A102" s="231" t="s">
        <v>793</v>
      </c>
      <c r="B102" s="232">
        <f t="shared" si="18"/>
        <v>5234.594599999999</v>
      </c>
      <c r="C102" s="233">
        <v>4385.32</v>
      </c>
      <c r="D102" s="233">
        <f t="shared" si="25"/>
        <v>849.2746</v>
      </c>
      <c r="E102" s="233">
        <v>513.6777</v>
      </c>
      <c r="F102" s="233">
        <v>335.5969</v>
      </c>
      <c r="G102" s="233"/>
      <c r="H102" s="234">
        <f t="shared" si="20"/>
        <v>1</v>
      </c>
      <c r="I102" s="234">
        <f t="shared" si="21"/>
        <v>0.8377573308160292</v>
      </c>
      <c r="J102" s="234">
        <f t="shared" si="22"/>
        <v>0.16224266918397082</v>
      </c>
      <c r="K102" s="234">
        <f t="shared" si="23"/>
        <v>0.09813132424810891</v>
      </c>
      <c r="L102" s="234">
        <f t="shared" si="24"/>
        <v>0.0641113449358619</v>
      </c>
      <c r="M102" s="242"/>
      <c r="N102" s="16"/>
    </row>
    <row r="103" spans="1:14" ht="25.5">
      <c r="A103" s="107" t="s">
        <v>794</v>
      </c>
      <c r="B103" s="37">
        <f t="shared" si="18"/>
        <v>5077.084830000001</v>
      </c>
      <c r="C103" s="28">
        <v>4445.02</v>
      </c>
      <c r="D103" s="28">
        <f t="shared" si="25"/>
        <v>632.06483</v>
      </c>
      <c r="E103" s="28">
        <v>454.9841</v>
      </c>
      <c r="F103" s="28">
        <v>177.08073</v>
      </c>
      <c r="G103" s="28"/>
      <c r="H103" s="16">
        <f t="shared" si="20"/>
        <v>0.9999999999999999</v>
      </c>
      <c r="I103" s="16">
        <f t="shared" si="21"/>
        <v>0.8755063483940251</v>
      </c>
      <c r="J103" s="16">
        <f t="shared" si="22"/>
        <v>0.12449365160597482</v>
      </c>
      <c r="K103" s="16">
        <f t="shared" si="23"/>
        <v>0.08961522512122373</v>
      </c>
      <c r="L103" s="16">
        <f t="shared" si="24"/>
        <v>0.034878426484751084</v>
      </c>
      <c r="M103" s="242"/>
      <c r="N103" s="16"/>
    </row>
    <row r="104" spans="1:14" ht="14.25">
      <c r="A104" s="231" t="s">
        <v>253</v>
      </c>
      <c r="B104" s="232">
        <f aca="true" t="shared" si="26" ref="B104:B121">C104+D104</f>
        <v>50061.54</v>
      </c>
      <c r="C104" s="233">
        <v>41784</v>
      </c>
      <c r="D104" s="233">
        <f t="shared" si="25"/>
        <v>8277.54</v>
      </c>
      <c r="E104" s="233">
        <v>3931.34</v>
      </c>
      <c r="F104" s="233">
        <v>4346.2</v>
      </c>
      <c r="G104" s="233"/>
      <c r="H104" s="234">
        <f aca="true" t="shared" si="27" ref="H104:H121">SUM(I104:J104)</f>
        <v>1</v>
      </c>
      <c r="I104" s="234">
        <f aca="true" t="shared" si="28" ref="I104:I121">C104/$B104</f>
        <v>0.8346527094452149</v>
      </c>
      <c r="J104" s="234">
        <f aca="true" t="shared" si="29" ref="J104:J121">D104/$B104</f>
        <v>0.1653472905547852</v>
      </c>
      <c r="K104" s="234">
        <f aca="true" t="shared" si="30" ref="K104:K121">E104/$B104</f>
        <v>0.0785301450974141</v>
      </c>
      <c r="L104" s="234">
        <f aca="true" t="shared" si="31" ref="L104:L121">F104/$B104</f>
        <v>0.08681714545737106</v>
      </c>
      <c r="M104" s="242"/>
      <c r="N104" s="16"/>
    </row>
    <row r="105" spans="1:14" ht="14.25">
      <c r="A105" s="231" t="s">
        <v>795</v>
      </c>
      <c r="B105" s="232">
        <f t="shared" si="26"/>
        <v>553.8067</v>
      </c>
      <c r="C105" s="233">
        <v>395.2905</v>
      </c>
      <c r="D105" s="233">
        <f aca="true" t="shared" si="32" ref="D105:D120">E105+F105</f>
        <v>158.5162</v>
      </c>
      <c r="E105" s="233">
        <v>79.2581</v>
      </c>
      <c r="F105" s="233">
        <v>79.2581</v>
      </c>
      <c r="G105" s="233"/>
      <c r="H105" s="234">
        <f t="shared" si="27"/>
        <v>1</v>
      </c>
      <c r="I105" s="234">
        <f t="shared" si="28"/>
        <v>0.7137698045184359</v>
      </c>
      <c r="J105" s="234">
        <f t="shared" si="29"/>
        <v>0.28623019548156425</v>
      </c>
      <c r="K105" s="234">
        <f t="shared" si="30"/>
        <v>0.14311509774078213</v>
      </c>
      <c r="L105" s="234">
        <f t="shared" si="31"/>
        <v>0.14311509774078213</v>
      </c>
      <c r="M105" s="242"/>
      <c r="N105" s="16"/>
    </row>
    <row r="106" spans="1:14" ht="25.5">
      <c r="A106" s="231" t="s">
        <v>796</v>
      </c>
      <c r="B106" s="232">
        <f t="shared" si="26"/>
        <v>3180.8855999999996</v>
      </c>
      <c r="C106" s="233">
        <v>2370.74</v>
      </c>
      <c r="D106" s="233">
        <f t="shared" si="32"/>
        <v>810.1456</v>
      </c>
      <c r="E106" s="233">
        <v>217.2098</v>
      </c>
      <c r="F106" s="233">
        <v>592.9358</v>
      </c>
      <c r="G106" s="233"/>
      <c r="H106" s="234">
        <f t="shared" si="27"/>
        <v>1</v>
      </c>
      <c r="I106" s="234">
        <f t="shared" si="28"/>
        <v>0.7453081619785383</v>
      </c>
      <c r="J106" s="234">
        <f t="shared" si="29"/>
        <v>0.2546918380214617</v>
      </c>
      <c r="K106" s="234">
        <f t="shared" si="30"/>
        <v>0.06828595156015671</v>
      </c>
      <c r="L106" s="234">
        <f t="shared" si="31"/>
        <v>0.18640588646130501</v>
      </c>
      <c r="M106" s="242"/>
      <c r="N106" s="16"/>
    </row>
    <row r="107" spans="1:14" ht="14.25">
      <c r="A107" s="231" t="s">
        <v>254</v>
      </c>
      <c r="B107" s="232">
        <f t="shared" si="26"/>
        <v>9482.9758</v>
      </c>
      <c r="C107" s="233">
        <v>7250.18</v>
      </c>
      <c r="D107" s="233">
        <f t="shared" si="32"/>
        <v>2232.7958</v>
      </c>
      <c r="E107" s="233">
        <v>592.9358</v>
      </c>
      <c r="F107" s="233">
        <v>1639.86</v>
      </c>
      <c r="G107" s="233"/>
      <c r="H107" s="234">
        <f t="shared" si="27"/>
        <v>1</v>
      </c>
      <c r="I107" s="234">
        <f t="shared" si="28"/>
        <v>0.7645469262929048</v>
      </c>
      <c r="J107" s="234">
        <f t="shared" si="29"/>
        <v>0.23545307370709517</v>
      </c>
      <c r="K107" s="234">
        <f t="shared" si="30"/>
        <v>0.06252634326030865</v>
      </c>
      <c r="L107" s="234">
        <f t="shared" si="31"/>
        <v>0.17292673044678653</v>
      </c>
      <c r="M107" s="242"/>
      <c r="N107" s="16"/>
    </row>
    <row r="108" spans="1:14" ht="14.25">
      <c r="A108" s="107" t="s">
        <v>797</v>
      </c>
      <c r="B108" s="37">
        <f t="shared" si="26"/>
        <v>15904.4363</v>
      </c>
      <c r="C108" s="28">
        <v>14086.5</v>
      </c>
      <c r="D108" s="28">
        <f t="shared" si="32"/>
        <v>1817.9363</v>
      </c>
      <c r="E108" s="28">
        <v>948.0972</v>
      </c>
      <c r="F108" s="28">
        <v>869.8391</v>
      </c>
      <c r="G108" s="28"/>
      <c r="H108" s="16">
        <f t="shared" si="27"/>
        <v>1</v>
      </c>
      <c r="I108" s="16">
        <f t="shared" si="28"/>
        <v>0.8856962758246264</v>
      </c>
      <c r="J108" s="16">
        <f t="shared" si="29"/>
        <v>0.11430372417537364</v>
      </c>
      <c r="K108" s="16">
        <f t="shared" si="30"/>
        <v>0.05961212218505349</v>
      </c>
      <c r="L108" s="16">
        <f t="shared" si="31"/>
        <v>0.05469160199032015</v>
      </c>
      <c r="M108" s="242"/>
      <c r="N108" s="16"/>
    </row>
    <row r="109" spans="1:14" ht="14.25">
      <c r="A109" s="107" t="s">
        <v>798</v>
      </c>
      <c r="B109" s="37">
        <f t="shared" si="26"/>
        <v>20685.0305</v>
      </c>
      <c r="C109" s="28">
        <v>19084.3</v>
      </c>
      <c r="D109" s="28">
        <f t="shared" si="32"/>
        <v>1600.7305000000001</v>
      </c>
      <c r="E109" s="28">
        <v>1205.44</v>
      </c>
      <c r="F109" s="28">
        <v>395.2905</v>
      </c>
      <c r="G109" s="28"/>
      <c r="H109" s="16">
        <f t="shared" si="27"/>
        <v>0.9999999999999999</v>
      </c>
      <c r="I109" s="16">
        <f t="shared" si="28"/>
        <v>0.922614061410255</v>
      </c>
      <c r="J109" s="16">
        <f t="shared" si="29"/>
        <v>0.0773859385897449</v>
      </c>
      <c r="K109" s="16">
        <f t="shared" si="30"/>
        <v>0.05827595951574739</v>
      </c>
      <c r="L109" s="16">
        <f t="shared" si="31"/>
        <v>0.019109979073997498</v>
      </c>
      <c r="M109" s="242"/>
      <c r="N109" s="16"/>
    </row>
    <row r="110" spans="1:14" ht="14.25">
      <c r="A110" s="231" t="s">
        <v>799</v>
      </c>
      <c r="B110" s="232">
        <f t="shared" si="26"/>
        <v>98.82264</v>
      </c>
      <c r="C110" s="233">
        <v>59.69358</v>
      </c>
      <c r="D110" s="233">
        <f t="shared" si="32"/>
        <v>39.12906</v>
      </c>
      <c r="E110" s="233">
        <v>19.56453</v>
      </c>
      <c r="F110" s="233">
        <v>19.56453</v>
      </c>
      <c r="G110" s="233"/>
      <c r="H110" s="234">
        <f t="shared" si="27"/>
        <v>1</v>
      </c>
      <c r="I110" s="234">
        <f t="shared" si="28"/>
        <v>0.6040476149999635</v>
      </c>
      <c r="J110" s="234">
        <f t="shared" si="29"/>
        <v>0.39595238500003643</v>
      </c>
      <c r="K110" s="234">
        <f t="shared" si="30"/>
        <v>0.19797619250001822</v>
      </c>
      <c r="L110" s="234">
        <f t="shared" si="31"/>
        <v>0.19797619250001822</v>
      </c>
      <c r="M110" s="242"/>
      <c r="N110" s="16"/>
    </row>
    <row r="111" spans="1:14" ht="14.25">
      <c r="A111" s="107" t="s">
        <v>800</v>
      </c>
      <c r="B111" s="37">
        <f t="shared" si="26"/>
        <v>770.01653</v>
      </c>
      <c r="C111" s="28">
        <v>671.1939</v>
      </c>
      <c r="D111" s="28">
        <f t="shared" si="32"/>
        <v>98.82263</v>
      </c>
      <c r="E111" s="28">
        <v>19.56453</v>
      </c>
      <c r="F111" s="28">
        <v>79.2581</v>
      </c>
      <c r="G111" s="28"/>
      <c r="H111" s="16">
        <f t="shared" si="27"/>
        <v>1</v>
      </c>
      <c r="I111" s="16">
        <f t="shared" si="28"/>
        <v>0.871661677185034</v>
      </c>
      <c r="J111" s="16">
        <f t="shared" si="29"/>
        <v>0.12833832281496607</v>
      </c>
      <c r="K111" s="16">
        <f t="shared" si="30"/>
        <v>0.025407935073809392</v>
      </c>
      <c r="L111" s="16">
        <f t="shared" si="31"/>
        <v>0.10293038774115668</v>
      </c>
      <c r="M111" s="242"/>
      <c r="N111" s="16"/>
    </row>
    <row r="112" spans="1:14" ht="14.25">
      <c r="A112" s="231" t="s">
        <v>801</v>
      </c>
      <c r="B112" s="232">
        <f t="shared" si="26"/>
        <v>434.41961</v>
      </c>
      <c r="C112" s="233">
        <v>355.1615</v>
      </c>
      <c r="D112" s="233">
        <f t="shared" si="32"/>
        <v>79.25811</v>
      </c>
      <c r="E112" s="233">
        <v>19.56453</v>
      </c>
      <c r="F112" s="233">
        <v>59.69358</v>
      </c>
      <c r="G112" s="233"/>
      <c r="H112" s="234">
        <f t="shared" si="27"/>
        <v>1</v>
      </c>
      <c r="I112" s="234">
        <f t="shared" si="28"/>
        <v>0.8175540234014759</v>
      </c>
      <c r="J112" s="234">
        <f t="shared" si="29"/>
        <v>0.18244597659852418</v>
      </c>
      <c r="K112" s="234">
        <f t="shared" si="30"/>
        <v>0.045036019437520336</v>
      </c>
      <c r="L112" s="234">
        <f t="shared" si="31"/>
        <v>0.13740995716100385</v>
      </c>
      <c r="M112" s="242"/>
      <c r="N112" s="16"/>
    </row>
    <row r="113" spans="1:14" ht="14.25">
      <c r="A113" s="107" t="s">
        <v>802</v>
      </c>
      <c r="B113" s="37">
        <f t="shared" si="26"/>
        <v>770.016528</v>
      </c>
      <c r="C113" s="28">
        <v>671.1939</v>
      </c>
      <c r="D113" s="28">
        <f t="shared" si="32"/>
        <v>98.822628</v>
      </c>
      <c r="E113" s="28">
        <v>0</v>
      </c>
      <c r="F113" s="28">
        <v>98.822628</v>
      </c>
      <c r="G113" s="28"/>
      <c r="H113" s="16">
        <f t="shared" si="27"/>
        <v>1</v>
      </c>
      <c r="I113" s="16">
        <f t="shared" si="28"/>
        <v>0.8716616794490416</v>
      </c>
      <c r="J113" s="16">
        <f t="shared" si="29"/>
        <v>0.12833832055095834</v>
      </c>
      <c r="K113" s="16">
        <f t="shared" si="30"/>
        <v>0</v>
      </c>
      <c r="L113" s="16">
        <f t="shared" si="31"/>
        <v>0.12833832055095834</v>
      </c>
      <c r="M113" s="242"/>
      <c r="N113" s="16"/>
    </row>
    <row r="114" spans="1:14" ht="25.5">
      <c r="A114" s="231" t="s">
        <v>803</v>
      </c>
      <c r="B114" s="232">
        <f t="shared" si="26"/>
        <v>1184.8715499999998</v>
      </c>
      <c r="C114" s="233">
        <v>889.4037</v>
      </c>
      <c r="D114" s="233">
        <f t="shared" si="32"/>
        <v>295.46785</v>
      </c>
      <c r="E114" s="233">
        <v>39.12905</v>
      </c>
      <c r="F114" s="233">
        <v>256.3388</v>
      </c>
      <c r="G114" s="233"/>
      <c r="H114" s="234">
        <f t="shared" si="27"/>
        <v>1</v>
      </c>
      <c r="I114" s="234">
        <f t="shared" si="28"/>
        <v>0.7506330116543013</v>
      </c>
      <c r="J114" s="234">
        <f t="shared" si="29"/>
        <v>0.24936698834569876</v>
      </c>
      <c r="K114" s="234">
        <f t="shared" si="30"/>
        <v>0.03302387503523062</v>
      </c>
      <c r="L114" s="234">
        <f t="shared" si="31"/>
        <v>0.21634311331046815</v>
      </c>
      <c r="M114" s="242"/>
      <c r="N114" s="16"/>
    </row>
    <row r="115" spans="1:14" ht="25.5">
      <c r="A115" s="231" t="s">
        <v>804</v>
      </c>
      <c r="B115" s="232">
        <f t="shared" si="26"/>
        <v>3260.1459</v>
      </c>
      <c r="C115" s="233">
        <v>1955.888</v>
      </c>
      <c r="D115" s="233">
        <f t="shared" si="32"/>
        <v>1304.2579</v>
      </c>
      <c r="E115" s="233">
        <v>296.4679</v>
      </c>
      <c r="F115" s="233">
        <v>1007.79</v>
      </c>
      <c r="G115" s="233"/>
      <c r="H115" s="234">
        <f t="shared" si="27"/>
        <v>1</v>
      </c>
      <c r="I115" s="234">
        <f t="shared" si="28"/>
        <v>0.5999387941502863</v>
      </c>
      <c r="J115" s="234">
        <f t="shared" si="29"/>
        <v>0.40006120584971366</v>
      </c>
      <c r="K115" s="234">
        <f t="shared" si="30"/>
        <v>0.09093700377029137</v>
      </c>
      <c r="L115" s="234">
        <f t="shared" si="31"/>
        <v>0.30912420207942226</v>
      </c>
      <c r="M115" s="242"/>
      <c r="N115" s="16"/>
    </row>
    <row r="116" spans="1:14" ht="14.25">
      <c r="A116" s="231" t="s">
        <v>805</v>
      </c>
      <c r="B116" s="232">
        <f t="shared" si="26"/>
        <v>3951.9053000000004</v>
      </c>
      <c r="C116" s="233">
        <v>2706.34</v>
      </c>
      <c r="D116" s="233">
        <f t="shared" si="32"/>
        <v>1245.5653</v>
      </c>
      <c r="E116" s="233">
        <v>197.6453</v>
      </c>
      <c r="F116" s="233">
        <v>1047.92</v>
      </c>
      <c r="G116" s="233"/>
      <c r="H116" s="234">
        <f t="shared" si="27"/>
        <v>1</v>
      </c>
      <c r="I116" s="234">
        <f t="shared" si="28"/>
        <v>0.6848190415898883</v>
      </c>
      <c r="J116" s="234">
        <f t="shared" si="29"/>
        <v>0.3151809584101117</v>
      </c>
      <c r="K116" s="234">
        <f t="shared" si="30"/>
        <v>0.050012660981527055</v>
      </c>
      <c r="L116" s="234">
        <f t="shared" si="31"/>
        <v>0.2651682974285846</v>
      </c>
      <c r="M116" s="242"/>
      <c r="N116" s="16"/>
    </row>
    <row r="117" spans="1:14" ht="14.25">
      <c r="A117" s="231" t="s">
        <v>806</v>
      </c>
      <c r="B117" s="232">
        <f t="shared" si="26"/>
        <v>12129.6158</v>
      </c>
      <c r="C117" s="233">
        <v>7961.5</v>
      </c>
      <c r="D117" s="233">
        <f t="shared" si="32"/>
        <v>4168.1158</v>
      </c>
      <c r="E117" s="233">
        <v>592.9358</v>
      </c>
      <c r="F117" s="233">
        <v>3575.18</v>
      </c>
      <c r="G117" s="233"/>
      <c r="H117" s="234">
        <f t="shared" si="27"/>
        <v>1</v>
      </c>
      <c r="I117" s="234">
        <f t="shared" si="28"/>
        <v>0.6563686872918102</v>
      </c>
      <c r="J117" s="234">
        <f t="shared" si="29"/>
        <v>0.3436313127081898</v>
      </c>
      <c r="K117" s="234">
        <f t="shared" si="30"/>
        <v>0.048883312528332515</v>
      </c>
      <c r="L117" s="234">
        <f t="shared" si="31"/>
        <v>0.2947480001798573</v>
      </c>
      <c r="M117" s="242"/>
      <c r="N117" s="16"/>
    </row>
    <row r="118" spans="1:14" ht="14.25">
      <c r="A118" s="231" t="s">
        <v>807</v>
      </c>
      <c r="B118" s="232">
        <f t="shared" si="26"/>
        <v>5828.5351</v>
      </c>
      <c r="C118" s="233">
        <v>4583.97</v>
      </c>
      <c r="D118" s="233">
        <f t="shared" si="32"/>
        <v>1244.5651</v>
      </c>
      <c r="E118" s="233">
        <v>395.2905</v>
      </c>
      <c r="F118" s="233">
        <v>849.2746</v>
      </c>
      <c r="G118" s="233"/>
      <c r="H118" s="234">
        <f t="shared" si="27"/>
        <v>1</v>
      </c>
      <c r="I118" s="234">
        <f t="shared" si="28"/>
        <v>0.7864703431227514</v>
      </c>
      <c r="J118" s="234">
        <f t="shared" si="29"/>
        <v>0.21352965687724862</v>
      </c>
      <c r="K118" s="234">
        <f t="shared" si="30"/>
        <v>0.06781987124003079</v>
      </c>
      <c r="L118" s="234">
        <f t="shared" si="31"/>
        <v>0.14570978563721781</v>
      </c>
      <c r="M118" s="242"/>
      <c r="N118" s="16"/>
    </row>
    <row r="119" spans="1:14" ht="14.25">
      <c r="A119" s="231" t="s">
        <v>808</v>
      </c>
      <c r="B119" s="232">
        <f t="shared" si="26"/>
        <v>3733.6975</v>
      </c>
      <c r="C119" s="233">
        <v>3002.81</v>
      </c>
      <c r="D119" s="233">
        <f t="shared" si="32"/>
        <v>730.8875</v>
      </c>
      <c r="E119" s="233">
        <v>296.4679</v>
      </c>
      <c r="F119" s="233">
        <v>434.4196</v>
      </c>
      <c r="G119" s="233"/>
      <c r="H119" s="234">
        <f t="shared" si="27"/>
        <v>1</v>
      </c>
      <c r="I119" s="234">
        <f t="shared" si="28"/>
        <v>0.8042456572874476</v>
      </c>
      <c r="J119" s="234">
        <f t="shared" si="29"/>
        <v>0.19575434271255238</v>
      </c>
      <c r="K119" s="234">
        <f t="shared" si="30"/>
        <v>0.07940329927638753</v>
      </c>
      <c r="L119" s="234">
        <f t="shared" si="31"/>
        <v>0.11635104343616481</v>
      </c>
      <c r="M119" s="242"/>
      <c r="N119" s="16"/>
    </row>
    <row r="120" spans="1:14" ht="14.25">
      <c r="A120" s="231" t="s">
        <v>809</v>
      </c>
      <c r="B120" s="232">
        <f t="shared" si="26"/>
        <v>7527.082</v>
      </c>
      <c r="C120" s="233">
        <v>5946.92</v>
      </c>
      <c r="D120" s="233">
        <f t="shared" si="32"/>
        <v>1580.162</v>
      </c>
      <c r="E120" s="233">
        <v>632.0648</v>
      </c>
      <c r="F120" s="233">
        <v>948.0972</v>
      </c>
      <c r="G120" s="233"/>
      <c r="H120" s="234">
        <f t="shared" si="27"/>
        <v>1</v>
      </c>
      <c r="I120" s="234">
        <f t="shared" si="28"/>
        <v>0.7900697773718952</v>
      </c>
      <c r="J120" s="234">
        <f t="shared" si="29"/>
        <v>0.20993022262810476</v>
      </c>
      <c r="K120" s="234">
        <f t="shared" si="30"/>
        <v>0.0839720890512419</v>
      </c>
      <c r="L120" s="234">
        <f t="shared" si="31"/>
        <v>0.12595813357686286</v>
      </c>
      <c r="M120" s="242"/>
      <c r="N120" s="16"/>
    </row>
    <row r="121" spans="1:14" ht="14.25">
      <c r="A121" s="231" t="s">
        <v>810</v>
      </c>
      <c r="B121" s="232">
        <f t="shared" si="26"/>
        <v>12506.3457</v>
      </c>
      <c r="C121" s="233">
        <v>8870.472</v>
      </c>
      <c r="D121" s="233">
        <f>E121+F121</f>
        <v>3635.8736999999996</v>
      </c>
      <c r="E121" s="233">
        <v>889.4037</v>
      </c>
      <c r="F121" s="233">
        <v>2746.47</v>
      </c>
      <c r="G121" s="233"/>
      <c r="H121" s="234">
        <f t="shared" si="27"/>
        <v>1</v>
      </c>
      <c r="I121" s="234">
        <f t="shared" si="28"/>
        <v>0.709277690924536</v>
      </c>
      <c r="J121" s="234">
        <f t="shared" si="29"/>
        <v>0.290722309075464</v>
      </c>
      <c r="K121" s="234">
        <f t="shared" si="30"/>
        <v>0.07111619343770419</v>
      </c>
      <c r="L121" s="234">
        <f t="shared" si="31"/>
        <v>0.21960611563775978</v>
      </c>
      <c r="M121" s="242"/>
      <c r="N121" s="16"/>
    </row>
    <row r="122" spans="1:24" ht="14.25">
      <c r="A122" s="237" t="s">
        <v>446</v>
      </c>
      <c r="B122" s="232">
        <f>SUM(B41:B121)</f>
        <v>281465.7732940001</v>
      </c>
      <c r="C122" s="232">
        <f>SUM(C41:C121)</f>
        <v>224294.022436</v>
      </c>
      <c r="D122" s="232">
        <f>SUM(D41:D121)</f>
        <v>57171.75085799999</v>
      </c>
      <c r="E122" s="232">
        <f>SUM(E41:E121)</f>
        <v>19600.013519999997</v>
      </c>
      <c r="F122" s="232">
        <f>SUM(F41:F121)</f>
        <v>37571.737337999984</v>
      </c>
      <c r="G122" s="241"/>
      <c r="H122" s="240">
        <f>SUM(I122:J122)</f>
        <v>0.9999999999999997</v>
      </c>
      <c r="I122" s="240">
        <f>C122/$B122</f>
        <v>0.7968784972008573</v>
      </c>
      <c r="J122" s="240">
        <f>D122/$B122</f>
        <v>0.20312150279914232</v>
      </c>
      <c r="K122" s="240">
        <f>E122/$B122</f>
        <v>0.06963551301680702</v>
      </c>
      <c r="L122" s="240">
        <f>F122/$B122</f>
        <v>0.13348598978233525</v>
      </c>
      <c r="M122" s="242"/>
      <c r="S122" s="37"/>
      <c r="T122" s="89">
        <f>SUM(U122:V122)</f>
        <v>0.9999999999999997</v>
      </c>
      <c r="U122" s="89">
        <f>C122/$B122</f>
        <v>0.7968784972008573</v>
      </c>
      <c r="V122" s="89">
        <f>D122/$B122</f>
        <v>0.20312150279914232</v>
      </c>
      <c r="W122" s="89">
        <f>E122/$B122</f>
        <v>0.06963551301680702</v>
      </c>
      <c r="X122" s="89">
        <f>F122/$B122</f>
        <v>0.13348598978233525</v>
      </c>
    </row>
    <row r="123" spans="1:14" ht="14.25">
      <c r="A123" s="110"/>
      <c r="B123" s="9"/>
      <c r="F123"/>
      <c r="G123"/>
      <c r="M123" s="242"/>
      <c r="N123" s="16"/>
    </row>
    <row r="124" spans="1:14" ht="15">
      <c r="A124" s="148" t="s">
        <v>447</v>
      </c>
      <c r="B124" s="9"/>
      <c r="F124"/>
      <c r="G124"/>
      <c r="M124" s="242"/>
      <c r="N124" s="16"/>
    </row>
    <row r="125" spans="1:14" ht="14.25">
      <c r="A125" s="107" t="s">
        <v>811</v>
      </c>
      <c r="B125" s="37">
        <f aca="true" t="shared" si="33" ref="B125:B144">C125+D125</f>
        <v>4898.9977</v>
      </c>
      <c r="C125" s="28">
        <v>4385.32</v>
      </c>
      <c r="D125" s="28">
        <f aca="true" t="shared" si="34" ref="D125:D158">E125+F125</f>
        <v>513.6777</v>
      </c>
      <c r="E125" s="28">
        <v>217.2098</v>
      </c>
      <c r="F125" s="28">
        <v>296.4679</v>
      </c>
      <c r="G125" s="28"/>
      <c r="H125" s="16">
        <f aca="true" t="shared" si="35" ref="H125:H144">SUM(I125:J125)</f>
        <v>0.9999999999999999</v>
      </c>
      <c r="I125" s="16">
        <f aca="true" t="shared" si="36" ref="I125:I144">C125/$B125</f>
        <v>0.8951463684091951</v>
      </c>
      <c r="J125" s="16">
        <f aca="true" t="shared" si="37" ref="J125:J144">D125/$B125</f>
        <v>0.10485363159080478</v>
      </c>
      <c r="K125" s="16">
        <f aca="true" t="shared" si="38" ref="K125:K144">E125/$B125</f>
        <v>0.044337599913549665</v>
      </c>
      <c r="L125" s="16">
        <f aca="true" t="shared" si="39" ref="L125:L144">F125/$B125</f>
        <v>0.060516031677255125</v>
      </c>
      <c r="M125" s="242"/>
      <c r="N125" s="16"/>
    </row>
    <row r="126" spans="1:14" ht="14.25">
      <c r="A126" s="231" t="s">
        <v>812</v>
      </c>
      <c r="B126" s="232">
        <f t="shared" si="33"/>
        <v>2113.404128</v>
      </c>
      <c r="C126" s="233">
        <v>1659.42</v>
      </c>
      <c r="D126" s="233">
        <f t="shared" si="34"/>
        <v>453.984128</v>
      </c>
      <c r="E126" s="233">
        <v>98.822628</v>
      </c>
      <c r="F126" s="233">
        <v>355.1615</v>
      </c>
      <c r="G126" s="233"/>
      <c r="H126" s="234">
        <f t="shared" si="35"/>
        <v>1</v>
      </c>
      <c r="I126" s="234">
        <f t="shared" si="36"/>
        <v>0.7851882079791225</v>
      </c>
      <c r="J126" s="234">
        <f t="shared" si="37"/>
        <v>0.2148117920208775</v>
      </c>
      <c r="K126" s="234">
        <f t="shared" si="38"/>
        <v>0.04675992948566815</v>
      </c>
      <c r="L126" s="234">
        <f t="shared" si="39"/>
        <v>0.16805186253520935</v>
      </c>
      <c r="M126" s="242"/>
      <c r="N126" s="16"/>
    </row>
    <row r="127" spans="1:14" ht="14.25">
      <c r="A127" s="231" t="s">
        <v>813</v>
      </c>
      <c r="B127" s="232">
        <f t="shared" si="33"/>
        <v>5057.5172</v>
      </c>
      <c r="C127" s="233">
        <v>4109.42</v>
      </c>
      <c r="D127" s="233">
        <f t="shared" si="34"/>
        <v>948.0972</v>
      </c>
      <c r="E127" s="233">
        <v>256.3388</v>
      </c>
      <c r="F127" s="233">
        <v>691.7584</v>
      </c>
      <c r="G127" s="233"/>
      <c r="H127" s="234">
        <f t="shared" si="35"/>
        <v>1</v>
      </c>
      <c r="I127" s="234">
        <f t="shared" si="36"/>
        <v>0.8125370290386753</v>
      </c>
      <c r="J127" s="234">
        <f t="shared" si="37"/>
        <v>0.18746297096132467</v>
      </c>
      <c r="K127" s="234">
        <f t="shared" si="38"/>
        <v>0.050684711462770704</v>
      </c>
      <c r="L127" s="234">
        <f t="shared" si="39"/>
        <v>0.13677825949855396</v>
      </c>
      <c r="M127" s="242"/>
      <c r="N127" s="16"/>
    </row>
    <row r="128" spans="1:14" ht="25.5">
      <c r="A128" s="107" t="s">
        <v>814</v>
      </c>
      <c r="B128" s="37">
        <f t="shared" si="33"/>
        <v>8396.922</v>
      </c>
      <c r="C128" s="28">
        <v>7645.47</v>
      </c>
      <c r="D128" s="28">
        <f t="shared" si="34"/>
        <v>751.452</v>
      </c>
      <c r="E128" s="28">
        <v>296.4679</v>
      </c>
      <c r="F128" s="28">
        <v>454.9841</v>
      </c>
      <c r="G128" s="28"/>
      <c r="H128" s="16">
        <f t="shared" si="35"/>
        <v>1</v>
      </c>
      <c r="I128" s="16">
        <f t="shared" si="36"/>
        <v>0.9105086363789017</v>
      </c>
      <c r="J128" s="16">
        <f t="shared" si="37"/>
        <v>0.0894913636210983</v>
      </c>
      <c r="K128" s="16">
        <f t="shared" si="38"/>
        <v>0.03530673501552116</v>
      </c>
      <c r="L128" s="16">
        <f t="shared" si="39"/>
        <v>0.054184628605577136</v>
      </c>
      <c r="M128" s="242"/>
      <c r="N128" s="16"/>
    </row>
    <row r="129" spans="1:14" ht="14.25">
      <c r="A129" s="107" t="s">
        <v>815</v>
      </c>
      <c r="B129" s="37">
        <f t="shared" si="33"/>
        <v>1264.13078</v>
      </c>
      <c r="C129" s="28">
        <v>1086.05</v>
      </c>
      <c r="D129" s="28">
        <f t="shared" si="34"/>
        <v>178.08078</v>
      </c>
      <c r="E129" s="28">
        <v>59.69358</v>
      </c>
      <c r="F129" s="28">
        <v>118.3872</v>
      </c>
      <c r="G129" s="28"/>
      <c r="H129" s="16">
        <f t="shared" si="35"/>
        <v>1</v>
      </c>
      <c r="I129" s="16">
        <f t="shared" si="36"/>
        <v>0.8591278823224286</v>
      </c>
      <c r="J129" s="16">
        <f t="shared" si="37"/>
        <v>0.14087211767757132</v>
      </c>
      <c r="K129" s="16">
        <f t="shared" si="38"/>
        <v>0.04722104780962615</v>
      </c>
      <c r="L129" s="16">
        <f t="shared" si="39"/>
        <v>0.09365106986794516</v>
      </c>
      <c r="M129" s="242"/>
      <c r="N129" s="16"/>
    </row>
    <row r="130" spans="1:14" ht="14.25">
      <c r="A130" s="107" t="s">
        <v>816</v>
      </c>
      <c r="B130" s="37">
        <f t="shared" si="33"/>
        <v>9423.27724</v>
      </c>
      <c r="C130" s="28">
        <v>8475.18</v>
      </c>
      <c r="D130" s="28">
        <f t="shared" si="34"/>
        <v>948.09724</v>
      </c>
      <c r="E130" s="28">
        <v>493.11314</v>
      </c>
      <c r="F130" s="28">
        <v>454.9841</v>
      </c>
      <c r="G130" s="28"/>
      <c r="H130" s="16">
        <f t="shared" si="35"/>
        <v>1</v>
      </c>
      <c r="I130" s="16">
        <f t="shared" si="36"/>
        <v>0.8993877378481969</v>
      </c>
      <c r="J130" s="16">
        <f t="shared" si="37"/>
        <v>0.10061226215180316</v>
      </c>
      <c r="K130" s="16">
        <f t="shared" si="38"/>
        <v>0.052329261618965166</v>
      </c>
      <c r="L130" s="16">
        <f t="shared" si="39"/>
        <v>0.04828300053283798</v>
      </c>
      <c r="M130" s="242"/>
      <c r="N130" s="16"/>
    </row>
    <row r="131" spans="1:14" ht="25.5">
      <c r="A131" s="107" t="s">
        <v>817</v>
      </c>
      <c r="B131" s="37">
        <f t="shared" si="33"/>
        <v>3457.7915000000003</v>
      </c>
      <c r="C131" s="28">
        <v>3101.63</v>
      </c>
      <c r="D131" s="28">
        <f t="shared" si="34"/>
        <v>356.16150000000005</v>
      </c>
      <c r="E131" s="28">
        <v>118.3872</v>
      </c>
      <c r="F131" s="28">
        <v>237.7743</v>
      </c>
      <c r="G131" s="28"/>
      <c r="H131" s="16">
        <f t="shared" si="35"/>
        <v>1</v>
      </c>
      <c r="I131" s="16">
        <f t="shared" si="36"/>
        <v>0.8969974042680132</v>
      </c>
      <c r="J131" s="16">
        <f t="shared" si="37"/>
        <v>0.10300259573198674</v>
      </c>
      <c r="K131" s="16">
        <f t="shared" si="38"/>
        <v>0.034237807571682675</v>
      </c>
      <c r="L131" s="16">
        <f t="shared" si="39"/>
        <v>0.06876478816030406</v>
      </c>
      <c r="M131" s="242"/>
      <c r="N131" s="16"/>
    </row>
    <row r="132" spans="1:14" ht="14.25">
      <c r="A132" s="107" t="s">
        <v>818</v>
      </c>
      <c r="B132" s="37">
        <f t="shared" si="33"/>
        <v>8219.84651</v>
      </c>
      <c r="C132" s="28">
        <v>7448.83</v>
      </c>
      <c r="D132" s="28">
        <f t="shared" si="34"/>
        <v>771.01651</v>
      </c>
      <c r="E132" s="28">
        <v>316.03241</v>
      </c>
      <c r="F132" s="28">
        <v>454.9841</v>
      </c>
      <c r="G132" s="28"/>
      <c r="H132" s="16">
        <f t="shared" si="35"/>
        <v>1</v>
      </c>
      <c r="I132" s="16">
        <f t="shared" si="36"/>
        <v>0.9062006195539046</v>
      </c>
      <c r="J132" s="16">
        <f t="shared" si="37"/>
        <v>0.09379938044609547</v>
      </c>
      <c r="K132" s="16">
        <f t="shared" si="38"/>
        <v>0.03844748312702983</v>
      </c>
      <c r="L132" s="16">
        <f t="shared" si="39"/>
        <v>0.05535189731906564</v>
      </c>
      <c r="M132" s="242"/>
      <c r="N132" s="16"/>
    </row>
    <row r="133" spans="1:14" ht="14.25">
      <c r="A133" s="231" t="s">
        <v>819</v>
      </c>
      <c r="B133" s="232">
        <f t="shared" si="33"/>
        <v>2330.6126999999997</v>
      </c>
      <c r="C133" s="233">
        <v>1402.08</v>
      </c>
      <c r="D133" s="233">
        <f t="shared" si="34"/>
        <v>928.5327</v>
      </c>
      <c r="E133" s="233">
        <v>217.2098</v>
      </c>
      <c r="F133" s="233">
        <v>711.3229</v>
      </c>
      <c r="G133" s="233"/>
      <c r="H133" s="234">
        <f t="shared" si="35"/>
        <v>1</v>
      </c>
      <c r="I133" s="234">
        <f t="shared" si="36"/>
        <v>0.6015928772721439</v>
      </c>
      <c r="J133" s="234">
        <f t="shared" si="37"/>
        <v>0.3984071227278561</v>
      </c>
      <c r="K133" s="234">
        <f t="shared" si="38"/>
        <v>0.09319858250150273</v>
      </c>
      <c r="L133" s="234">
        <f t="shared" si="39"/>
        <v>0.3052085402263534</v>
      </c>
      <c r="M133" s="242"/>
      <c r="N133" s="16"/>
    </row>
    <row r="134" spans="1:14" ht="14.25">
      <c r="A134" s="231" t="s">
        <v>820</v>
      </c>
      <c r="B134" s="232">
        <f t="shared" si="33"/>
        <v>3102.6258</v>
      </c>
      <c r="C134" s="233">
        <v>2509.69</v>
      </c>
      <c r="D134" s="233">
        <f t="shared" si="34"/>
        <v>592.9358</v>
      </c>
      <c r="E134" s="233">
        <v>197.6453</v>
      </c>
      <c r="F134" s="233">
        <v>395.2905</v>
      </c>
      <c r="G134" s="233"/>
      <c r="H134" s="234">
        <f t="shared" si="35"/>
        <v>1.0000000000000002</v>
      </c>
      <c r="I134" s="234">
        <f t="shared" si="36"/>
        <v>0.808892261516036</v>
      </c>
      <c r="J134" s="234">
        <f t="shared" si="37"/>
        <v>0.19110773848396415</v>
      </c>
      <c r="K134" s="234">
        <f t="shared" si="38"/>
        <v>0.06370259023824272</v>
      </c>
      <c r="L134" s="234">
        <f t="shared" si="39"/>
        <v>0.12740514824572144</v>
      </c>
      <c r="M134" s="242"/>
      <c r="N134" s="16"/>
    </row>
    <row r="135" spans="1:14" ht="14.25">
      <c r="A135" s="107" t="s">
        <v>821</v>
      </c>
      <c r="B135" s="37">
        <f t="shared" si="33"/>
        <v>1777.8073</v>
      </c>
      <c r="C135" s="28">
        <v>1580.162</v>
      </c>
      <c r="D135" s="28">
        <f t="shared" si="34"/>
        <v>197.64530000000002</v>
      </c>
      <c r="E135" s="28">
        <v>79.2581</v>
      </c>
      <c r="F135" s="28">
        <v>118.3872</v>
      </c>
      <c r="G135" s="28"/>
      <c r="H135" s="16">
        <f t="shared" si="35"/>
        <v>1</v>
      </c>
      <c r="I135" s="16">
        <f t="shared" si="36"/>
        <v>0.8888263649271775</v>
      </c>
      <c r="J135" s="16">
        <f t="shared" si="37"/>
        <v>0.11117363507282259</v>
      </c>
      <c r="K135" s="16">
        <f t="shared" si="38"/>
        <v>0.044581940911143744</v>
      </c>
      <c r="L135" s="16">
        <f t="shared" si="39"/>
        <v>0.06659169416167883</v>
      </c>
      <c r="M135" s="242"/>
      <c r="N135" s="16"/>
    </row>
    <row r="136" spans="1:14" ht="25.5">
      <c r="A136" s="107" t="s">
        <v>822</v>
      </c>
      <c r="B136" s="37">
        <f t="shared" si="33"/>
        <v>3299.2753000000002</v>
      </c>
      <c r="C136" s="28">
        <v>3101.63</v>
      </c>
      <c r="D136" s="28">
        <f t="shared" si="34"/>
        <v>197.64530000000002</v>
      </c>
      <c r="E136" s="28">
        <v>79.2581</v>
      </c>
      <c r="F136" s="28">
        <v>118.3872</v>
      </c>
      <c r="G136" s="28"/>
      <c r="H136" s="16">
        <f t="shared" si="35"/>
        <v>1</v>
      </c>
      <c r="I136" s="16">
        <f t="shared" si="36"/>
        <v>0.9400943292001125</v>
      </c>
      <c r="J136" s="16">
        <f t="shared" si="37"/>
        <v>0.05990567079988748</v>
      </c>
      <c r="K136" s="16">
        <f t="shared" si="38"/>
        <v>0.02402288163100545</v>
      </c>
      <c r="L136" s="16">
        <f t="shared" si="39"/>
        <v>0.035882789168882025</v>
      </c>
      <c r="M136" s="242"/>
      <c r="N136" s="16"/>
    </row>
    <row r="137" spans="1:14" ht="14.25">
      <c r="A137" s="231" t="s">
        <v>823</v>
      </c>
      <c r="B137" s="232">
        <f t="shared" si="33"/>
        <v>988.22628</v>
      </c>
      <c r="C137" s="233">
        <v>770.0165</v>
      </c>
      <c r="D137" s="233">
        <f t="shared" si="34"/>
        <v>218.20978</v>
      </c>
      <c r="E137" s="233">
        <v>59.69358</v>
      </c>
      <c r="F137" s="233">
        <v>158.5162</v>
      </c>
      <c r="G137" s="233"/>
      <c r="H137" s="234">
        <f t="shared" si="35"/>
        <v>1</v>
      </c>
      <c r="I137" s="234">
        <f t="shared" si="36"/>
        <v>0.7791904704254576</v>
      </c>
      <c r="J137" s="234">
        <f t="shared" si="37"/>
        <v>0.2208095295745424</v>
      </c>
      <c r="K137" s="234">
        <f t="shared" si="38"/>
        <v>0.06040476883492716</v>
      </c>
      <c r="L137" s="234">
        <f t="shared" si="39"/>
        <v>0.16040476073961524</v>
      </c>
      <c r="M137" s="242"/>
      <c r="N137" s="16"/>
    </row>
    <row r="138" spans="1:14" ht="14.25">
      <c r="A138" s="231" t="s">
        <v>824</v>
      </c>
      <c r="B138" s="232">
        <f t="shared" si="33"/>
        <v>19164.59</v>
      </c>
      <c r="C138" s="233">
        <v>13750.91</v>
      </c>
      <c r="D138" s="233">
        <f t="shared" si="34"/>
        <v>5413.68</v>
      </c>
      <c r="E138" s="233">
        <v>1442.21</v>
      </c>
      <c r="F138" s="233">
        <v>3971.47</v>
      </c>
      <c r="G138" s="233"/>
      <c r="H138" s="234">
        <f t="shared" si="35"/>
        <v>1</v>
      </c>
      <c r="I138" s="234">
        <f t="shared" si="36"/>
        <v>0.7175165239642486</v>
      </c>
      <c r="J138" s="234">
        <f t="shared" si="37"/>
        <v>0.28248347603575136</v>
      </c>
      <c r="K138" s="234">
        <f t="shared" si="38"/>
        <v>0.07525389272611624</v>
      </c>
      <c r="L138" s="234">
        <f t="shared" si="39"/>
        <v>0.2072295833096351</v>
      </c>
      <c r="M138" s="242"/>
      <c r="N138" s="16"/>
    </row>
    <row r="139" spans="1:14" ht="14.25">
      <c r="A139" s="107" t="s">
        <v>432</v>
      </c>
      <c r="B139" s="37">
        <f t="shared" si="33"/>
        <v>335.59695</v>
      </c>
      <c r="C139" s="28">
        <v>296.4679</v>
      </c>
      <c r="D139" s="28">
        <f t="shared" si="34"/>
        <v>39.12905</v>
      </c>
      <c r="E139" s="28">
        <v>0</v>
      </c>
      <c r="F139" s="28">
        <v>39.12905</v>
      </c>
      <c r="G139" s="28"/>
      <c r="H139" s="16">
        <f t="shared" si="35"/>
        <v>1</v>
      </c>
      <c r="I139" s="16">
        <f t="shared" si="36"/>
        <v>0.8834046316571113</v>
      </c>
      <c r="J139" s="16">
        <f t="shared" si="37"/>
        <v>0.1165953683428887</v>
      </c>
      <c r="K139" s="16">
        <f t="shared" si="38"/>
        <v>0</v>
      </c>
      <c r="L139" s="16">
        <f t="shared" si="39"/>
        <v>0.1165953683428887</v>
      </c>
      <c r="M139" s="242"/>
      <c r="N139" s="16"/>
    </row>
    <row r="140" spans="1:14" ht="14.25">
      <c r="A140" s="107" t="s">
        <v>433</v>
      </c>
      <c r="B140" s="37">
        <f t="shared" si="33"/>
        <v>2153.531678</v>
      </c>
      <c r="C140" s="28">
        <v>2015.58</v>
      </c>
      <c r="D140" s="28">
        <f t="shared" si="34"/>
        <v>137.951678</v>
      </c>
      <c r="E140" s="28">
        <v>98.822628</v>
      </c>
      <c r="F140" s="28">
        <v>39.12905</v>
      </c>
      <c r="G140" s="28"/>
      <c r="H140" s="16">
        <f t="shared" si="35"/>
        <v>1</v>
      </c>
      <c r="I140" s="16">
        <f t="shared" si="36"/>
        <v>0.9359416536987668</v>
      </c>
      <c r="J140" s="16">
        <f t="shared" si="37"/>
        <v>0.06405834630123328</v>
      </c>
      <c r="K140" s="16">
        <f t="shared" si="38"/>
        <v>0.04588863447403628</v>
      </c>
      <c r="L140" s="16">
        <f t="shared" si="39"/>
        <v>0.018169711827197</v>
      </c>
      <c r="M140" s="242"/>
      <c r="N140" s="16"/>
    </row>
    <row r="141" spans="1:14" ht="14.25">
      <c r="A141" s="107" t="s">
        <v>434</v>
      </c>
      <c r="B141" s="37">
        <f t="shared" si="33"/>
        <v>3061.49715</v>
      </c>
      <c r="C141" s="28">
        <v>2943.11</v>
      </c>
      <c r="D141" s="28">
        <f t="shared" si="34"/>
        <v>118.38714999999999</v>
      </c>
      <c r="E141" s="28">
        <v>39.12905</v>
      </c>
      <c r="F141" s="28">
        <v>79.2581</v>
      </c>
      <c r="G141" s="28"/>
      <c r="H141" s="16">
        <f t="shared" si="35"/>
        <v>1</v>
      </c>
      <c r="I141" s="16">
        <f t="shared" si="36"/>
        <v>0.9613303086040763</v>
      </c>
      <c r="J141" s="16">
        <f t="shared" si="37"/>
        <v>0.038669691395923717</v>
      </c>
      <c r="K141" s="16">
        <f t="shared" si="38"/>
        <v>0.01278101794084636</v>
      </c>
      <c r="L141" s="16">
        <f t="shared" si="39"/>
        <v>0.025888673455077362</v>
      </c>
      <c r="M141" s="242"/>
      <c r="N141" s="16"/>
    </row>
    <row r="142" spans="1:14" ht="14.25">
      <c r="A142" s="231" t="s">
        <v>435</v>
      </c>
      <c r="B142" s="232">
        <f t="shared" si="33"/>
        <v>1106.6134279999999</v>
      </c>
      <c r="C142" s="233">
        <v>849.2746</v>
      </c>
      <c r="D142" s="233">
        <f t="shared" si="34"/>
        <v>257.338828</v>
      </c>
      <c r="E142" s="233">
        <v>98.822628</v>
      </c>
      <c r="F142" s="233">
        <v>158.5162</v>
      </c>
      <c r="G142" s="233"/>
      <c r="H142" s="234">
        <f t="shared" si="35"/>
        <v>1</v>
      </c>
      <c r="I142" s="234">
        <f t="shared" si="36"/>
        <v>0.7674537273010572</v>
      </c>
      <c r="J142" s="234">
        <f t="shared" si="37"/>
        <v>0.2325462726989429</v>
      </c>
      <c r="K142" s="234">
        <f t="shared" si="38"/>
        <v>0.0893018514862988</v>
      </c>
      <c r="L142" s="234">
        <f t="shared" si="39"/>
        <v>0.1432444212126441</v>
      </c>
      <c r="M142" s="242"/>
      <c r="N142" s="16"/>
    </row>
    <row r="143" spans="1:14" ht="25.5">
      <c r="A143" s="231" t="s">
        <v>436</v>
      </c>
      <c r="B143" s="232">
        <f t="shared" si="33"/>
        <v>3577.1784000000002</v>
      </c>
      <c r="C143" s="233">
        <v>2884.42</v>
      </c>
      <c r="D143" s="233">
        <f t="shared" si="34"/>
        <v>692.7584</v>
      </c>
      <c r="E143" s="233">
        <v>237.7743</v>
      </c>
      <c r="F143" s="233">
        <v>454.9841</v>
      </c>
      <c r="G143" s="233"/>
      <c r="H143" s="234">
        <f t="shared" si="35"/>
        <v>1</v>
      </c>
      <c r="I143" s="234">
        <f t="shared" si="36"/>
        <v>0.8063394322184211</v>
      </c>
      <c r="J143" s="234">
        <f t="shared" si="37"/>
        <v>0.19366056778157892</v>
      </c>
      <c r="K143" s="234">
        <f t="shared" si="38"/>
        <v>0.06646979082731798</v>
      </c>
      <c r="L143" s="234">
        <f t="shared" si="39"/>
        <v>0.12719077695426093</v>
      </c>
      <c r="M143" s="242"/>
      <c r="N143" s="16"/>
    </row>
    <row r="144" spans="1:14" ht="14.25">
      <c r="A144" s="231" t="s">
        <v>437</v>
      </c>
      <c r="B144" s="232">
        <f t="shared" si="33"/>
        <v>5729.707899999999</v>
      </c>
      <c r="C144" s="233">
        <v>4603.53</v>
      </c>
      <c r="D144" s="233">
        <f>E144+F144</f>
        <v>1126.1779000000001</v>
      </c>
      <c r="E144" s="233">
        <v>256.3388</v>
      </c>
      <c r="F144" s="233">
        <v>869.8391</v>
      </c>
      <c r="G144" s="233"/>
      <c r="H144" s="234">
        <f t="shared" si="35"/>
        <v>1</v>
      </c>
      <c r="I144" s="234">
        <f t="shared" si="36"/>
        <v>0.8034493346510736</v>
      </c>
      <c r="J144" s="234">
        <f t="shared" si="37"/>
        <v>0.19655066534892646</v>
      </c>
      <c r="K144" s="234">
        <f t="shared" si="38"/>
        <v>0.04473854592133746</v>
      </c>
      <c r="L144" s="234">
        <f t="shared" si="39"/>
        <v>0.151812119427589</v>
      </c>
      <c r="M144" s="242"/>
      <c r="N144" s="16"/>
    </row>
    <row r="145" spans="1:24" ht="14.25">
      <c r="A145" s="237" t="s">
        <v>317</v>
      </c>
      <c r="B145" s="232">
        <f>SUM(B125:B144)</f>
        <v>89459.149944</v>
      </c>
      <c r="C145" s="232">
        <f>SUM(C125:C144)</f>
        <v>74618.191</v>
      </c>
      <c r="D145" s="232">
        <f>SUM(D125:D144)</f>
        <v>14840.958944000002</v>
      </c>
      <c r="E145" s="232">
        <f>SUM(E125:E144)</f>
        <v>4662.227744</v>
      </c>
      <c r="F145" s="232">
        <f>SUM(F125:F144)</f>
        <v>10178.731199999998</v>
      </c>
      <c r="G145" s="241"/>
      <c r="H145" s="240">
        <f>SUM(I145:J145)</f>
        <v>1</v>
      </c>
      <c r="I145" s="240">
        <f>C145/$B145</f>
        <v>0.8341035103363915</v>
      </c>
      <c r="J145" s="240">
        <f>D145/$B145</f>
        <v>0.16589648966360854</v>
      </c>
      <c r="K145" s="240">
        <f>E145/$B145</f>
        <v>0.052115717027475444</v>
      </c>
      <c r="L145" s="240">
        <f>F145/$B145</f>
        <v>0.11378077263613304</v>
      </c>
      <c r="M145" s="242"/>
      <c r="S145" s="37"/>
      <c r="T145" s="89">
        <f>SUM(U145:V145)</f>
        <v>1</v>
      </c>
      <c r="U145" s="89">
        <f>C145/$B145</f>
        <v>0.8341035103363915</v>
      </c>
      <c r="V145" s="89">
        <f>D145/$B145</f>
        <v>0.16589648966360854</v>
      </c>
      <c r="W145" s="89">
        <f>E145/$B145</f>
        <v>0.052115717027475444</v>
      </c>
      <c r="X145" s="89">
        <f>F145/$B145</f>
        <v>0.11378077263613304</v>
      </c>
    </row>
    <row r="146" spans="1:14" ht="14.25">
      <c r="A146" s="110"/>
      <c r="B146" s="37"/>
      <c r="C146" s="28"/>
      <c r="D146" s="28"/>
      <c r="E146" s="28"/>
      <c r="F146" s="28"/>
      <c r="G146" s="28"/>
      <c r="I146" s="16"/>
      <c r="J146" s="16"/>
      <c r="K146" s="16"/>
      <c r="L146" s="16"/>
      <c r="M146" s="242"/>
      <c r="N146" s="16"/>
    </row>
    <row r="147" spans="1:14" ht="15">
      <c r="A147" s="148" t="s">
        <v>315</v>
      </c>
      <c r="B147" s="9"/>
      <c r="F147"/>
      <c r="G147"/>
      <c r="M147" s="242"/>
      <c r="N147" s="16"/>
    </row>
    <row r="148" spans="1:14" ht="14.25">
      <c r="A148" s="107" t="s">
        <v>438</v>
      </c>
      <c r="B148" s="37">
        <f aca="true" t="shared" si="40" ref="B148:B181">C148+D148</f>
        <v>25564.5037</v>
      </c>
      <c r="C148" s="28">
        <v>22561.7</v>
      </c>
      <c r="D148" s="28">
        <f t="shared" si="34"/>
        <v>3002.8037</v>
      </c>
      <c r="E148" s="28">
        <v>889.4037</v>
      </c>
      <c r="F148" s="28">
        <v>2113.4</v>
      </c>
      <c r="G148" s="28"/>
      <c r="H148" s="16">
        <f aca="true" t="shared" si="41" ref="H148:H182">SUM(I148:J148)</f>
        <v>1</v>
      </c>
      <c r="I148" s="16">
        <f aca="true" t="shared" si="42" ref="I148:I182">C148/$B148</f>
        <v>0.8825401136185562</v>
      </c>
      <c r="J148" s="16">
        <f aca="true" t="shared" si="43" ref="J148:J182">D148/$B148</f>
        <v>0.1174598863814438</v>
      </c>
      <c r="K148" s="16">
        <f aca="true" t="shared" si="44" ref="K148:K182">E148/$B148</f>
        <v>0.03479057174108175</v>
      </c>
      <c r="L148" s="16">
        <f aca="true" t="shared" si="45" ref="L148:L182">F148/$B148</f>
        <v>0.08266931464036206</v>
      </c>
      <c r="M148" s="242"/>
      <c r="N148" s="16"/>
    </row>
    <row r="149" spans="1:14" ht="14.25">
      <c r="A149" s="107" t="s">
        <v>439</v>
      </c>
      <c r="B149" s="37">
        <f t="shared" si="40"/>
        <v>4978.25793</v>
      </c>
      <c r="C149" s="28">
        <v>4682.79</v>
      </c>
      <c r="D149" s="28">
        <f t="shared" si="34"/>
        <v>295.46793</v>
      </c>
      <c r="E149" s="28">
        <v>118.3872</v>
      </c>
      <c r="F149" s="28">
        <v>177.08073</v>
      </c>
      <c r="G149" s="28"/>
      <c r="H149" s="16">
        <f t="shared" si="41"/>
        <v>1</v>
      </c>
      <c r="I149" s="16">
        <f t="shared" si="42"/>
        <v>0.9406483283601178</v>
      </c>
      <c r="J149" s="16">
        <f t="shared" si="43"/>
        <v>0.059351671639882274</v>
      </c>
      <c r="K149" s="16">
        <f t="shared" si="44"/>
        <v>0.023780848976621832</v>
      </c>
      <c r="L149" s="16">
        <f t="shared" si="45"/>
        <v>0.03557082266326044</v>
      </c>
      <c r="M149" s="242"/>
      <c r="N149" s="16"/>
    </row>
    <row r="150" spans="1:14" ht="14.25">
      <c r="A150" s="231" t="s">
        <v>440</v>
      </c>
      <c r="B150" s="232">
        <f t="shared" si="40"/>
        <v>12229.465</v>
      </c>
      <c r="C150" s="233">
        <v>10372.4</v>
      </c>
      <c r="D150" s="233">
        <f t="shared" si="34"/>
        <v>1857.065</v>
      </c>
      <c r="E150" s="233">
        <v>414.855</v>
      </c>
      <c r="F150" s="233">
        <v>1442.21</v>
      </c>
      <c r="G150" s="233"/>
      <c r="H150" s="234">
        <f t="shared" si="41"/>
        <v>0.9999999999999999</v>
      </c>
      <c r="I150" s="234">
        <f t="shared" si="42"/>
        <v>0.8481483041163288</v>
      </c>
      <c r="J150" s="234">
        <f t="shared" si="43"/>
        <v>0.15185169588367112</v>
      </c>
      <c r="K150" s="234">
        <f t="shared" si="44"/>
        <v>0.033922579605894454</v>
      </c>
      <c r="L150" s="234">
        <f t="shared" si="45"/>
        <v>0.11792911627777666</v>
      </c>
      <c r="M150" s="242"/>
      <c r="N150" s="16"/>
    </row>
    <row r="151" spans="1:14" ht="14.25">
      <c r="A151" s="231" t="s">
        <v>441</v>
      </c>
      <c r="B151" s="232">
        <f t="shared" si="40"/>
        <v>15152.9893</v>
      </c>
      <c r="C151" s="233">
        <v>12861.5</v>
      </c>
      <c r="D151" s="233">
        <f t="shared" si="34"/>
        <v>2291.4892999999997</v>
      </c>
      <c r="E151" s="233">
        <v>651.6293</v>
      </c>
      <c r="F151" s="233">
        <v>1639.86</v>
      </c>
      <c r="G151" s="233"/>
      <c r="H151" s="234">
        <f t="shared" si="41"/>
        <v>1</v>
      </c>
      <c r="I151" s="234">
        <f t="shared" si="42"/>
        <v>0.8487764193168144</v>
      </c>
      <c r="J151" s="234">
        <f t="shared" si="43"/>
        <v>0.15122358068318573</v>
      </c>
      <c r="K151" s="234">
        <f t="shared" si="44"/>
        <v>0.04300334984068127</v>
      </c>
      <c r="L151" s="234">
        <f t="shared" si="45"/>
        <v>0.10822023084250446</v>
      </c>
      <c r="M151" s="242"/>
      <c r="N151" s="16"/>
    </row>
    <row r="152" spans="1:14" ht="14.25">
      <c r="A152" s="107" t="s">
        <v>442</v>
      </c>
      <c r="B152" s="37">
        <f t="shared" si="40"/>
        <v>1640.8516800000002</v>
      </c>
      <c r="C152" s="28">
        <v>1501.9</v>
      </c>
      <c r="D152" s="28">
        <f t="shared" si="34"/>
        <v>138.95168</v>
      </c>
      <c r="E152" s="28">
        <v>59.69358</v>
      </c>
      <c r="F152" s="28">
        <v>79.2581</v>
      </c>
      <c r="G152" s="28"/>
      <c r="H152" s="16">
        <f t="shared" si="41"/>
        <v>0.9999999999999999</v>
      </c>
      <c r="I152" s="16">
        <f t="shared" si="42"/>
        <v>0.9153173430032383</v>
      </c>
      <c r="J152" s="16">
        <f t="shared" si="43"/>
        <v>0.08468265699676158</v>
      </c>
      <c r="K152" s="16">
        <f t="shared" si="44"/>
        <v>0.03637963182632082</v>
      </c>
      <c r="L152" s="16">
        <f t="shared" si="45"/>
        <v>0.04830302517044075</v>
      </c>
      <c r="M152" s="242"/>
      <c r="N152" s="16"/>
    </row>
    <row r="153" spans="1:14" ht="14.25">
      <c r="A153" s="107" t="s">
        <v>443</v>
      </c>
      <c r="B153" s="37">
        <f t="shared" si="40"/>
        <v>18255.584799999997</v>
      </c>
      <c r="C153" s="28">
        <v>16575.6</v>
      </c>
      <c r="D153" s="28">
        <f t="shared" si="34"/>
        <v>1679.9848000000002</v>
      </c>
      <c r="E153" s="28">
        <v>632.0648</v>
      </c>
      <c r="F153" s="28">
        <v>1047.92</v>
      </c>
      <c r="G153" s="28"/>
      <c r="H153" s="16">
        <f t="shared" si="41"/>
        <v>1</v>
      </c>
      <c r="I153" s="16">
        <f t="shared" si="42"/>
        <v>0.9079741997637896</v>
      </c>
      <c r="J153" s="16">
        <f t="shared" si="43"/>
        <v>0.09202580023621049</v>
      </c>
      <c r="K153" s="16">
        <f t="shared" si="44"/>
        <v>0.0346230924358008</v>
      </c>
      <c r="L153" s="16">
        <f t="shared" si="45"/>
        <v>0.05740270780040967</v>
      </c>
      <c r="M153" s="242"/>
      <c r="N153" s="16"/>
    </row>
    <row r="154" spans="1:14" ht="14.25">
      <c r="A154" s="107" t="s">
        <v>444</v>
      </c>
      <c r="B154" s="37">
        <f t="shared" si="40"/>
        <v>18137.190300000002</v>
      </c>
      <c r="C154" s="28">
        <v>16516.9</v>
      </c>
      <c r="D154" s="28">
        <f t="shared" si="34"/>
        <v>1620.2903000000001</v>
      </c>
      <c r="E154" s="28">
        <v>612.5003</v>
      </c>
      <c r="F154" s="28">
        <v>1007.79</v>
      </c>
      <c r="G154" s="28"/>
      <c r="H154" s="16">
        <f t="shared" si="41"/>
        <v>1</v>
      </c>
      <c r="I154" s="16">
        <f t="shared" si="42"/>
        <v>0.9106647571537031</v>
      </c>
      <c r="J154" s="16">
        <f t="shared" si="43"/>
        <v>0.08933524284629686</v>
      </c>
      <c r="K154" s="16">
        <f t="shared" si="44"/>
        <v>0.033770407095524604</v>
      </c>
      <c r="L154" s="16">
        <f t="shared" si="45"/>
        <v>0.05556483575077226</v>
      </c>
      <c r="M154" s="242"/>
      <c r="N154" s="16"/>
    </row>
    <row r="155" spans="1:14" ht="14.25">
      <c r="A155" s="107" t="s">
        <v>445</v>
      </c>
      <c r="B155" s="37">
        <f t="shared" si="40"/>
        <v>5157.3434</v>
      </c>
      <c r="C155" s="28">
        <v>4879.44</v>
      </c>
      <c r="D155" s="28">
        <f t="shared" si="34"/>
        <v>277.9034</v>
      </c>
      <c r="E155" s="28">
        <v>138.9517</v>
      </c>
      <c r="F155" s="28">
        <v>138.9517</v>
      </c>
      <c r="G155" s="28"/>
      <c r="H155" s="16">
        <f t="shared" si="41"/>
        <v>1</v>
      </c>
      <c r="I155" s="16">
        <f t="shared" si="42"/>
        <v>0.9461150095221504</v>
      </c>
      <c r="J155" s="16">
        <f t="shared" si="43"/>
        <v>0.053884990477849504</v>
      </c>
      <c r="K155" s="16">
        <f t="shared" si="44"/>
        <v>0.026942495238924752</v>
      </c>
      <c r="L155" s="16">
        <f t="shared" si="45"/>
        <v>0.026942495238924752</v>
      </c>
      <c r="M155" s="242"/>
      <c r="N155" s="16"/>
    </row>
    <row r="156" spans="1:14" ht="14.25">
      <c r="A156" s="231" t="s">
        <v>96</v>
      </c>
      <c r="B156" s="232">
        <f t="shared" si="40"/>
        <v>3635.8758</v>
      </c>
      <c r="C156" s="233">
        <v>3042.94</v>
      </c>
      <c r="D156" s="233">
        <f t="shared" si="34"/>
        <v>592.9358</v>
      </c>
      <c r="E156" s="233">
        <v>118.3872</v>
      </c>
      <c r="F156" s="233">
        <v>474.5486</v>
      </c>
      <c r="G156" s="233"/>
      <c r="H156" s="234">
        <f t="shared" si="41"/>
        <v>1</v>
      </c>
      <c r="I156" s="234">
        <f t="shared" si="42"/>
        <v>0.8369207771068529</v>
      </c>
      <c r="J156" s="234">
        <f t="shared" si="43"/>
        <v>0.16307922289314722</v>
      </c>
      <c r="K156" s="234">
        <f t="shared" si="44"/>
        <v>0.03256084820059035</v>
      </c>
      <c r="L156" s="234">
        <f t="shared" si="45"/>
        <v>0.1305183746925569</v>
      </c>
      <c r="M156" s="242"/>
      <c r="N156" s="16"/>
    </row>
    <row r="157" spans="1:14" ht="14.25">
      <c r="A157" s="107" t="s">
        <v>448</v>
      </c>
      <c r="B157" s="37">
        <f t="shared" si="40"/>
        <v>67191.92</v>
      </c>
      <c r="C157" s="28">
        <v>59624.7</v>
      </c>
      <c r="D157" s="28">
        <f t="shared" si="34"/>
        <v>7567.219999999999</v>
      </c>
      <c r="E157" s="28">
        <v>2785.6</v>
      </c>
      <c r="F157" s="28">
        <v>4781.62</v>
      </c>
      <c r="G157" s="28"/>
      <c r="H157" s="16">
        <f t="shared" si="41"/>
        <v>1</v>
      </c>
      <c r="I157" s="16">
        <f t="shared" si="42"/>
        <v>0.887379018191473</v>
      </c>
      <c r="J157" s="16">
        <f t="shared" si="43"/>
        <v>0.11262098180852698</v>
      </c>
      <c r="K157" s="16">
        <f t="shared" si="44"/>
        <v>0.04145736570706716</v>
      </c>
      <c r="L157" s="16">
        <f t="shared" si="45"/>
        <v>0.07116361610145981</v>
      </c>
      <c r="M157" s="242"/>
      <c r="N157" s="16"/>
    </row>
    <row r="158" spans="1:14" ht="14.25">
      <c r="A158" s="231" t="s">
        <v>449</v>
      </c>
      <c r="B158" s="232">
        <f t="shared" si="40"/>
        <v>5552.635899999999</v>
      </c>
      <c r="C158" s="233">
        <v>4129.99</v>
      </c>
      <c r="D158" s="233">
        <f t="shared" si="34"/>
        <v>1422.6459</v>
      </c>
      <c r="E158" s="233">
        <v>513.6777</v>
      </c>
      <c r="F158" s="233">
        <v>908.9682</v>
      </c>
      <c r="G158" s="233"/>
      <c r="H158" s="234">
        <f t="shared" si="41"/>
        <v>1</v>
      </c>
      <c r="I158" s="234">
        <f t="shared" si="42"/>
        <v>0.7437890894304812</v>
      </c>
      <c r="J158" s="234">
        <f t="shared" si="43"/>
        <v>0.2562109105695189</v>
      </c>
      <c r="K158" s="234">
        <f t="shared" si="44"/>
        <v>0.09251060383771967</v>
      </c>
      <c r="L158" s="234">
        <f t="shared" si="45"/>
        <v>0.16370030673179925</v>
      </c>
      <c r="M158" s="242"/>
      <c r="N158" s="16"/>
    </row>
    <row r="159" spans="1:14" ht="14.25">
      <c r="A159" s="231" t="s">
        <v>450</v>
      </c>
      <c r="B159" s="232">
        <f t="shared" si="40"/>
        <v>1047.9199079999999</v>
      </c>
      <c r="C159" s="233">
        <v>889.4037</v>
      </c>
      <c r="D159" s="233">
        <f aca="true" t="shared" si="46" ref="D159:D193">E159+F159</f>
        <v>158.516208</v>
      </c>
      <c r="E159" s="233">
        <v>98.822628</v>
      </c>
      <c r="F159" s="233">
        <v>59.69358</v>
      </c>
      <c r="G159" s="233"/>
      <c r="H159" s="234">
        <f t="shared" si="41"/>
        <v>1</v>
      </c>
      <c r="I159" s="234">
        <f t="shared" si="42"/>
        <v>0.848732515920482</v>
      </c>
      <c r="J159" s="234">
        <f t="shared" si="43"/>
        <v>0.15126748407951807</v>
      </c>
      <c r="K159" s="234">
        <f t="shared" si="44"/>
        <v>0.09430360779060608</v>
      </c>
      <c r="L159" s="234">
        <f t="shared" si="45"/>
        <v>0.05696387628891196</v>
      </c>
      <c r="M159" s="242"/>
      <c r="N159" s="16"/>
    </row>
    <row r="160" spans="1:14" ht="14.25">
      <c r="A160" s="107" t="s">
        <v>451</v>
      </c>
      <c r="B160" s="37">
        <f t="shared" si="40"/>
        <v>13256.7908</v>
      </c>
      <c r="C160" s="28">
        <v>12249</v>
      </c>
      <c r="D160" s="28">
        <f t="shared" si="46"/>
        <v>1007.7908</v>
      </c>
      <c r="E160" s="28">
        <v>474.5486</v>
      </c>
      <c r="F160" s="28">
        <v>533.2422</v>
      </c>
      <c r="G160" s="28"/>
      <c r="H160" s="16">
        <f t="shared" si="41"/>
        <v>0.9999999999999999</v>
      </c>
      <c r="I160" s="16">
        <f t="shared" si="42"/>
        <v>0.9239792786048943</v>
      </c>
      <c r="J160" s="16">
        <f t="shared" si="43"/>
        <v>0.07602072139510567</v>
      </c>
      <c r="K160" s="16">
        <f t="shared" si="44"/>
        <v>0.03579664242721549</v>
      </c>
      <c r="L160" s="16">
        <f t="shared" si="45"/>
        <v>0.040224078967890174</v>
      </c>
      <c r="M160" s="242"/>
      <c r="N160" s="16"/>
    </row>
    <row r="161" spans="1:14" ht="14.25">
      <c r="A161" s="107" t="s">
        <v>255</v>
      </c>
      <c r="B161" s="37">
        <f t="shared" si="40"/>
        <v>5650.454900000001</v>
      </c>
      <c r="C161" s="28">
        <v>5018.39</v>
      </c>
      <c r="D161" s="28">
        <f t="shared" si="46"/>
        <v>632.0649</v>
      </c>
      <c r="E161" s="28">
        <v>276.9034</v>
      </c>
      <c r="F161" s="28">
        <v>355.1615</v>
      </c>
      <c r="G161" s="28"/>
      <c r="H161" s="16">
        <f t="shared" si="41"/>
        <v>0.9999999999999999</v>
      </c>
      <c r="I161" s="16">
        <f t="shared" si="42"/>
        <v>0.8881391124810145</v>
      </c>
      <c r="J161" s="16">
        <f t="shared" si="43"/>
        <v>0.1118608875189854</v>
      </c>
      <c r="K161" s="16">
        <f t="shared" si="44"/>
        <v>0.04900550573370649</v>
      </c>
      <c r="L161" s="16">
        <f t="shared" si="45"/>
        <v>0.06285538178527891</v>
      </c>
      <c r="M161" s="242"/>
      <c r="N161" s="16"/>
    </row>
    <row r="162" spans="1:14" ht="14.25">
      <c r="A162" s="107" t="s">
        <v>452</v>
      </c>
      <c r="B162" s="37">
        <f t="shared" si="40"/>
        <v>10766.666399999998</v>
      </c>
      <c r="C162" s="28">
        <v>9285.327</v>
      </c>
      <c r="D162" s="28">
        <f t="shared" si="46"/>
        <v>1481.3393999999998</v>
      </c>
      <c r="E162" s="28">
        <v>632.0648</v>
      </c>
      <c r="F162" s="28">
        <v>849.2746</v>
      </c>
      <c r="G162" s="28"/>
      <c r="H162" s="16">
        <f t="shared" si="41"/>
        <v>1</v>
      </c>
      <c r="I162" s="16">
        <f t="shared" si="42"/>
        <v>0.8624142938059268</v>
      </c>
      <c r="J162" s="16">
        <f t="shared" si="43"/>
        <v>0.13758570619407323</v>
      </c>
      <c r="K162" s="16">
        <f t="shared" si="44"/>
        <v>0.05870571043233959</v>
      </c>
      <c r="L162" s="16">
        <f t="shared" si="45"/>
        <v>0.07887999576173366</v>
      </c>
      <c r="M162" s="242"/>
      <c r="N162" s="16"/>
    </row>
    <row r="163" spans="1:14" ht="14.25">
      <c r="A163" s="231" t="s">
        <v>256</v>
      </c>
      <c r="B163" s="232">
        <f t="shared" si="40"/>
        <v>12920.222000000002</v>
      </c>
      <c r="C163" s="233">
        <v>10925.2</v>
      </c>
      <c r="D163" s="233">
        <f t="shared" si="46"/>
        <v>1995.022</v>
      </c>
      <c r="E163" s="233">
        <v>750.452</v>
      </c>
      <c r="F163" s="233">
        <v>1244.57</v>
      </c>
      <c r="G163" s="233"/>
      <c r="H163" s="234">
        <f t="shared" si="41"/>
        <v>1</v>
      </c>
      <c r="I163" s="234">
        <f t="shared" si="42"/>
        <v>0.8455891856966544</v>
      </c>
      <c r="J163" s="234">
        <f t="shared" si="43"/>
        <v>0.15441081430334555</v>
      </c>
      <c r="K163" s="234">
        <f t="shared" si="44"/>
        <v>0.0580835220942798</v>
      </c>
      <c r="L163" s="234">
        <f t="shared" si="45"/>
        <v>0.09632729220906575</v>
      </c>
      <c r="M163" s="242"/>
      <c r="N163" s="16"/>
    </row>
    <row r="164" spans="1:14" ht="14.25">
      <c r="A164" s="231" t="s">
        <v>453</v>
      </c>
      <c r="B164" s="232">
        <f t="shared" si="40"/>
        <v>2450.0060280000002</v>
      </c>
      <c r="C164" s="233">
        <v>2074.28</v>
      </c>
      <c r="D164" s="233">
        <f t="shared" si="46"/>
        <v>375.726028</v>
      </c>
      <c r="E164" s="233">
        <v>98.822628</v>
      </c>
      <c r="F164" s="233">
        <v>276.9034</v>
      </c>
      <c r="G164" s="233"/>
      <c r="H164" s="234">
        <f t="shared" si="41"/>
        <v>0.9999999999999999</v>
      </c>
      <c r="I164" s="234">
        <f t="shared" si="42"/>
        <v>0.8466428148722905</v>
      </c>
      <c r="J164" s="234">
        <f t="shared" si="43"/>
        <v>0.15335718512770938</v>
      </c>
      <c r="K164" s="234">
        <f t="shared" si="44"/>
        <v>0.04033566728840717</v>
      </c>
      <c r="L164" s="234">
        <f t="shared" si="45"/>
        <v>0.11302151783930221</v>
      </c>
      <c r="M164" s="242"/>
      <c r="N164" s="16"/>
    </row>
    <row r="165" spans="1:14" ht="14.25">
      <c r="A165" s="231" t="s">
        <v>454</v>
      </c>
      <c r="B165" s="232">
        <f t="shared" si="40"/>
        <v>4149.55101</v>
      </c>
      <c r="C165" s="233">
        <v>3358.97</v>
      </c>
      <c r="D165" s="233">
        <f t="shared" si="46"/>
        <v>790.5810100000001</v>
      </c>
      <c r="E165" s="233">
        <v>316.03241</v>
      </c>
      <c r="F165" s="233">
        <v>474.5486</v>
      </c>
      <c r="G165" s="233"/>
      <c r="H165" s="234">
        <f t="shared" si="41"/>
        <v>1</v>
      </c>
      <c r="I165" s="234">
        <f t="shared" si="42"/>
        <v>0.8094779391566028</v>
      </c>
      <c r="J165" s="234">
        <f t="shared" si="43"/>
        <v>0.19052206084339715</v>
      </c>
      <c r="K165" s="234">
        <f t="shared" si="44"/>
        <v>0.0761606277976566</v>
      </c>
      <c r="L165" s="234">
        <f t="shared" si="45"/>
        <v>0.11436143304574053</v>
      </c>
      <c r="M165" s="242"/>
      <c r="N165" s="16"/>
    </row>
    <row r="166" spans="1:14" ht="25.5">
      <c r="A166" s="107" t="s">
        <v>97</v>
      </c>
      <c r="B166" s="37">
        <f t="shared" si="40"/>
        <v>8930.1641</v>
      </c>
      <c r="C166" s="28">
        <v>8475.18</v>
      </c>
      <c r="D166" s="28">
        <f t="shared" si="46"/>
        <v>454.9841</v>
      </c>
      <c r="E166" s="28">
        <v>158.5162</v>
      </c>
      <c r="F166" s="28">
        <v>296.4679</v>
      </c>
      <c r="G166" s="28"/>
      <c r="H166" s="16">
        <f t="shared" si="41"/>
        <v>1</v>
      </c>
      <c r="I166" s="16">
        <f t="shared" si="42"/>
        <v>0.9490508690652169</v>
      </c>
      <c r="J166" s="16">
        <f t="shared" si="43"/>
        <v>0.05094913093478316</v>
      </c>
      <c r="K166" s="16">
        <f t="shared" si="44"/>
        <v>0.01775064805360072</v>
      </c>
      <c r="L166" s="16">
        <f t="shared" si="45"/>
        <v>0.03319848288118244</v>
      </c>
      <c r="M166" s="242"/>
      <c r="N166" s="16"/>
    </row>
    <row r="167" spans="1:14" ht="14.25">
      <c r="A167" s="231" t="s">
        <v>257</v>
      </c>
      <c r="B167" s="232">
        <f t="shared" si="40"/>
        <v>1440.20978</v>
      </c>
      <c r="C167" s="233">
        <v>1224</v>
      </c>
      <c r="D167" s="233">
        <f t="shared" si="46"/>
        <v>216.20978</v>
      </c>
      <c r="E167" s="233">
        <v>39.12905</v>
      </c>
      <c r="F167" s="233">
        <v>177.08073</v>
      </c>
      <c r="G167" s="233"/>
      <c r="H167" s="234">
        <f t="shared" si="41"/>
        <v>1</v>
      </c>
      <c r="I167" s="234">
        <f t="shared" si="42"/>
        <v>0.8498761895645508</v>
      </c>
      <c r="J167" s="234">
        <f t="shared" si="43"/>
        <v>0.1501238104354492</v>
      </c>
      <c r="K167" s="234">
        <f t="shared" si="44"/>
        <v>0.027168993394837245</v>
      </c>
      <c r="L167" s="234">
        <f t="shared" si="45"/>
        <v>0.12295481704061195</v>
      </c>
      <c r="M167" s="242"/>
      <c r="N167" s="16"/>
    </row>
    <row r="168" spans="1:14" ht="14.25">
      <c r="A168" s="107" t="s">
        <v>455</v>
      </c>
      <c r="B168" s="37">
        <f t="shared" si="40"/>
        <v>1817.936208</v>
      </c>
      <c r="C168" s="28">
        <v>1659.42</v>
      </c>
      <c r="D168" s="28">
        <f t="shared" si="46"/>
        <v>158.516208</v>
      </c>
      <c r="E168" s="28">
        <v>59.69358</v>
      </c>
      <c r="F168" s="28">
        <v>98.822628</v>
      </c>
      <c r="G168" s="28"/>
      <c r="H168" s="16">
        <f t="shared" si="41"/>
        <v>1</v>
      </c>
      <c r="I168" s="16">
        <f t="shared" si="42"/>
        <v>0.9128043067174555</v>
      </c>
      <c r="J168" s="16">
        <f t="shared" si="43"/>
        <v>0.08719569328254449</v>
      </c>
      <c r="K168" s="16">
        <f t="shared" si="44"/>
        <v>0.03283590465788225</v>
      </c>
      <c r="L168" s="16">
        <f t="shared" si="45"/>
        <v>0.05435978862466223</v>
      </c>
      <c r="M168" s="242"/>
      <c r="N168" s="16"/>
    </row>
    <row r="169" spans="1:14" ht="14.25">
      <c r="A169" s="107" t="s">
        <v>456</v>
      </c>
      <c r="B169" s="37">
        <f t="shared" si="40"/>
        <v>3161.3253</v>
      </c>
      <c r="C169" s="28">
        <v>2963.68</v>
      </c>
      <c r="D169" s="28">
        <f t="shared" si="46"/>
        <v>197.64530000000002</v>
      </c>
      <c r="E169" s="28">
        <v>79.2581</v>
      </c>
      <c r="F169" s="28">
        <v>118.3872</v>
      </c>
      <c r="G169" s="28"/>
      <c r="H169" s="16">
        <f t="shared" si="41"/>
        <v>1</v>
      </c>
      <c r="I169" s="16">
        <f t="shared" si="42"/>
        <v>0.9374802396956744</v>
      </c>
      <c r="J169" s="16">
        <f t="shared" si="43"/>
        <v>0.06251976030432554</v>
      </c>
      <c r="K169" s="16">
        <f t="shared" si="44"/>
        <v>0.025071162401414368</v>
      </c>
      <c r="L169" s="16">
        <f t="shared" si="45"/>
        <v>0.03744859790291116</v>
      </c>
      <c r="M169" s="242"/>
      <c r="N169" s="16"/>
    </row>
    <row r="170" spans="1:14" ht="14.25">
      <c r="A170" s="107" t="s">
        <v>457</v>
      </c>
      <c r="B170" s="37">
        <f t="shared" si="40"/>
        <v>50083.024</v>
      </c>
      <c r="C170" s="28">
        <v>44471.7</v>
      </c>
      <c r="D170" s="28">
        <f t="shared" si="46"/>
        <v>5611.3240000000005</v>
      </c>
      <c r="E170" s="28">
        <v>2331.614</v>
      </c>
      <c r="F170" s="28">
        <v>3279.71</v>
      </c>
      <c r="G170" s="28"/>
      <c r="H170" s="16">
        <f t="shared" si="41"/>
        <v>1</v>
      </c>
      <c r="I170" s="16">
        <f t="shared" si="42"/>
        <v>0.887959560908303</v>
      </c>
      <c r="J170" s="16">
        <f t="shared" si="43"/>
        <v>0.11204043909169703</v>
      </c>
      <c r="K170" s="16">
        <f t="shared" si="44"/>
        <v>0.046554976392799284</v>
      </c>
      <c r="L170" s="16">
        <f t="shared" si="45"/>
        <v>0.06548546269889774</v>
      </c>
      <c r="M170" s="242"/>
      <c r="N170" s="16"/>
    </row>
    <row r="171" spans="1:14" ht="14.25">
      <c r="A171" s="231" t="s">
        <v>258</v>
      </c>
      <c r="B171" s="232">
        <f t="shared" si="40"/>
        <v>4049.723</v>
      </c>
      <c r="C171" s="233">
        <v>3338.4</v>
      </c>
      <c r="D171" s="233">
        <f t="shared" si="46"/>
        <v>711.323</v>
      </c>
      <c r="E171" s="233">
        <v>434.4196</v>
      </c>
      <c r="F171" s="233">
        <v>276.9034</v>
      </c>
      <c r="G171" s="233"/>
      <c r="H171" s="234">
        <f t="shared" si="41"/>
        <v>1</v>
      </c>
      <c r="I171" s="234">
        <f t="shared" si="42"/>
        <v>0.8243526779485906</v>
      </c>
      <c r="J171" s="234">
        <f t="shared" si="43"/>
        <v>0.17564732205140943</v>
      </c>
      <c r="K171" s="234">
        <f t="shared" si="44"/>
        <v>0.10727143560189178</v>
      </c>
      <c r="L171" s="234">
        <f t="shared" si="45"/>
        <v>0.06837588644951766</v>
      </c>
      <c r="M171" s="242"/>
      <c r="N171" s="16"/>
    </row>
    <row r="172" spans="1:14" ht="14.25">
      <c r="A172" s="107" t="s">
        <v>458</v>
      </c>
      <c r="B172" s="37">
        <f t="shared" si="40"/>
        <v>3872.6513000000004</v>
      </c>
      <c r="C172" s="28">
        <v>3299.28</v>
      </c>
      <c r="D172" s="28">
        <f t="shared" si="46"/>
        <v>573.3713</v>
      </c>
      <c r="E172" s="28">
        <v>118.3872</v>
      </c>
      <c r="F172" s="28">
        <v>454.9841</v>
      </c>
      <c r="G172" s="28"/>
      <c r="H172" s="16">
        <f t="shared" si="41"/>
        <v>1</v>
      </c>
      <c r="I172" s="16">
        <f t="shared" si="42"/>
        <v>0.8519434734544781</v>
      </c>
      <c r="J172" s="16">
        <f t="shared" si="43"/>
        <v>0.14805652654552193</v>
      </c>
      <c r="K172" s="16">
        <f t="shared" si="44"/>
        <v>0.030570064493025746</v>
      </c>
      <c r="L172" s="16">
        <f t="shared" si="45"/>
        <v>0.11748646205249617</v>
      </c>
      <c r="M172" s="242"/>
      <c r="N172" s="16"/>
    </row>
    <row r="173" spans="1:14" ht="14.25">
      <c r="A173" s="107" t="s">
        <v>459</v>
      </c>
      <c r="B173" s="37">
        <f t="shared" si="40"/>
        <v>3872.648828</v>
      </c>
      <c r="C173" s="28">
        <v>3615.31</v>
      </c>
      <c r="D173" s="28">
        <f t="shared" si="46"/>
        <v>257.338828</v>
      </c>
      <c r="E173" s="28">
        <v>158.5162</v>
      </c>
      <c r="F173" s="28">
        <v>98.822628</v>
      </c>
      <c r="G173" s="28"/>
      <c r="H173" s="16">
        <f t="shared" si="41"/>
        <v>1</v>
      </c>
      <c r="I173" s="16">
        <f t="shared" si="42"/>
        <v>0.9335496608576046</v>
      </c>
      <c r="J173" s="16">
        <f t="shared" si="43"/>
        <v>0.06645033914239538</v>
      </c>
      <c r="K173" s="16">
        <f t="shared" si="44"/>
        <v>0.040932242255971474</v>
      </c>
      <c r="L173" s="16">
        <f t="shared" si="45"/>
        <v>0.025518096886423907</v>
      </c>
      <c r="M173" s="242"/>
      <c r="N173" s="16"/>
    </row>
    <row r="174" spans="1:14" ht="14.25">
      <c r="A174" s="107" t="s">
        <v>460</v>
      </c>
      <c r="B174" s="37">
        <f t="shared" si="40"/>
        <v>5532.07031</v>
      </c>
      <c r="C174" s="28">
        <v>4919.57</v>
      </c>
      <c r="D174" s="28">
        <f t="shared" si="46"/>
        <v>612.50031</v>
      </c>
      <c r="E174" s="28">
        <v>296.4679</v>
      </c>
      <c r="F174" s="28">
        <v>316.03241</v>
      </c>
      <c r="G174" s="28"/>
      <c r="H174" s="16">
        <f t="shared" si="41"/>
        <v>1</v>
      </c>
      <c r="I174" s="16">
        <f t="shared" si="42"/>
        <v>0.8892819006850258</v>
      </c>
      <c r="J174" s="16">
        <f t="shared" si="43"/>
        <v>0.11071809931497419</v>
      </c>
      <c r="K174" s="16">
        <f t="shared" si="44"/>
        <v>0.05359076862492009</v>
      </c>
      <c r="L174" s="16">
        <f t="shared" si="45"/>
        <v>0.05712733069005409</v>
      </c>
      <c r="M174" s="242"/>
      <c r="N174" s="16"/>
    </row>
    <row r="175" spans="1:14" ht="14.25">
      <c r="A175" s="107" t="s">
        <v>461</v>
      </c>
      <c r="B175" s="37">
        <f t="shared" si="40"/>
        <v>7251.1796</v>
      </c>
      <c r="C175" s="28">
        <v>6815.76</v>
      </c>
      <c r="D175" s="28">
        <f t="shared" si="46"/>
        <v>435.4196</v>
      </c>
      <c r="E175" s="28">
        <v>237.7743</v>
      </c>
      <c r="F175" s="28">
        <v>197.6453</v>
      </c>
      <c r="G175" s="28"/>
      <c r="H175" s="16">
        <f t="shared" si="41"/>
        <v>1</v>
      </c>
      <c r="I175" s="16">
        <f t="shared" si="42"/>
        <v>0.9399518941718117</v>
      </c>
      <c r="J175" s="16">
        <f t="shared" si="43"/>
        <v>0.06004810582818828</v>
      </c>
      <c r="K175" s="16">
        <f t="shared" si="44"/>
        <v>0.032791119944126056</v>
      </c>
      <c r="L175" s="16">
        <f t="shared" si="45"/>
        <v>0.027256985884062227</v>
      </c>
      <c r="M175" s="242"/>
      <c r="N175" s="16"/>
    </row>
    <row r="176" spans="1:14" ht="14.25">
      <c r="A176" s="107" t="s">
        <v>462</v>
      </c>
      <c r="B176" s="37">
        <f t="shared" si="40"/>
        <v>11931.946899999999</v>
      </c>
      <c r="C176" s="28">
        <v>10510.3</v>
      </c>
      <c r="D176" s="28">
        <f t="shared" si="46"/>
        <v>1421.6469</v>
      </c>
      <c r="E176" s="28">
        <v>335.5969</v>
      </c>
      <c r="F176" s="28">
        <v>1086.05</v>
      </c>
      <c r="G176" s="28"/>
      <c r="H176" s="16">
        <f t="shared" si="41"/>
        <v>1</v>
      </c>
      <c r="I176" s="16">
        <f t="shared" si="42"/>
        <v>0.88085373561292</v>
      </c>
      <c r="J176" s="16">
        <f t="shared" si="43"/>
        <v>0.11914626438708004</v>
      </c>
      <c r="K176" s="16">
        <f t="shared" si="44"/>
        <v>0.028125912963960647</v>
      </c>
      <c r="L176" s="16">
        <f t="shared" si="45"/>
        <v>0.0910203514231194</v>
      </c>
      <c r="M176" s="242"/>
      <c r="N176" s="16"/>
    </row>
    <row r="177" spans="1:14" ht="14.25">
      <c r="A177" s="107" t="s">
        <v>463</v>
      </c>
      <c r="B177" s="37">
        <f t="shared" si="40"/>
        <v>4681.7877</v>
      </c>
      <c r="C177" s="28">
        <v>4168.11</v>
      </c>
      <c r="D177" s="28">
        <f>E177+F177</f>
        <v>513.6777</v>
      </c>
      <c r="E177" s="28">
        <v>158.5162</v>
      </c>
      <c r="F177" s="28">
        <v>355.1615</v>
      </c>
      <c r="G177" s="28"/>
      <c r="H177" s="16">
        <f t="shared" si="41"/>
        <v>1</v>
      </c>
      <c r="I177" s="16">
        <f t="shared" si="42"/>
        <v>0.8902817186691314</v>
      </c>
      <c r="J177" s="16">
        <f t="shared" si="43"/>
        <v>0.10971828133086854</v>
      </c>
      <c r="K177" s="16">
        <f t="shared" si="44"/>
        <v>0.033858049565126586</v>
      </c>
      <c r="L177" s="16">
        <f t="shared" si="45"/>
        <v>0.07586023176574196</v>
      </c>
      <c r="M177" s="242"/>
      <c r="N177" s="16"/>
    </row>
    <row r="178" spans="1:14" ht="14.25">
      <c r="A178" s="107" t="s">
        <v>464</v>
      </c>
      <c r="B178" s="37">
        <f t="shared" si="40"/>
        <v>1245.56358</v>
      </c>
      <c r="C178" s="28">
        <v>1185.87</v>
      </c>
      <c r="D178" s="28">
        <f>E178+F178</f>
        <v>59.69358</v>
      </c>
      <c r="E178" s="28">
        <v>0</v>
      </c>
      <c r="F178" s="28">
        <v>59.69358</v>
      </c>
      <c r="G178" s="28"/>
      <c r="H178" s="16">
        <f t="shared" si="41"/>
        <v>0.9999999999999999</v>
      </c>
      <c r="I178" s="16">
        <f t="shared" si="42"/>
        <v>0.9520750438126971</v>
      </c>
      <c r="J178" s="16">
        <f t="shared" si="43"/>
        <v>0.047924956187302775</v>
      </c>
      <c r="K178" s="16">
        <f t="shared" si="44"/>
        <v>0</v>
      </c>
      <c r="L178" s="16">
        <f t="shared" si="45"/>
        <v>0.047924956187302775</v>
      </c>
      <c r="M178" s="242"/>
      <c r="N178" s="16"/>
    </row>
    <row r="179" spans="1:14" ht="14.25">
      <c r="A179" s="107" t="s">
        <v>469</v>
      </c>
      <c r="B179" s="37">
        <f t="shared" si="40"/>
        <v>948.097228</v>
      </c>
      <c r="C179" s="28">
        <v>810.14555</v>
      </c>
      <c r="D179" s="28">
        <f>E179+F179</f>
        <v>137.951678</v>
      </c>
      <c r="E179" s="28">
        <v>39.12905</v>
      </c>
      <c r="F179" s="28">
        <v>98.822628</v>
      </c>
      <c r="G179" s="28"/>
      <c r="H179" s="16">
        <f t="shared" si="41"/>
        <v>1</v>
      </c>
      <c r="I179" s="16">
        <f t="shared" si="42"/>
        <v>0.8544962753545778</v>
      </c>
      <c r="J179" s="16">
        <f t="shared" si="43"/>
        <v>0.1455037246454221</v>
      </c>
      <c r="K179" s="16">
        <f t="shared" si="44"/>
        <v>0.04127113638180577</v>
      </c>
      <c r="L179" s="16">
        <f t="shared" si="45"/>
        <v>0.10423258826361635</v>
      </c>
      <c r="M179" s="242"/>
      <c r="N179" s="16"/>
    </row>
    <row r="180" spans="1:14" ht="14.25">
      <c r="A180" s="107" t="s">
        <v>470</v>
      </c>
      <c r="B180" s="37">
        <f t="shared" si="40"/>
        <v>7585.78033</v>
      </c>
      <c r="C180" s="28">
        <v>6974.28</v>
      </c>
      <c r="D180" s="28">
        <f>E180+F180</f>
        <v>611.50033</v>
      </c>
      <c r="E180" s="28">
        <v>177.08073</v>
      </c>
      <c r="F180" s="28">
        <v>434.4196</v>
      </c>
      <c r="G180" s="28"/>
      <c r="H180" s="16">
        <f t="shared" si="41"/>
        <v>1</v>
      </c>
      <c r="I180" s="16">
        <f t="shared" si="42"/>
        <v>0.9193886056017655</v>
      </c>
      <c r="J180" s="16">
        <f t="shared" si="43"/>
        <v>0.08061139439823457</v>
      </c>
      <c r="K180" s="16">
        <f t="shared" si="44"/>
        <v>0.023343772465923753</v>
      </c>
      <c r="L180" s="16">
        <f t="shared" si="45"/>
        <v>0.057267621932310823</v>
      </c>
      <c r="M180" s="242"/>
      <c r="N180" s="16"/>
    </row>
    <row r="181" spans="1:14" ht="14.25">
      <c r="A181" s="107" t="s">
        <v>437</v>
      </c>
      <c r="B181" s="37">
        <f t="shared" si="40"/>
        <v>13196.0874</v>
      </c>
      <c r="C181" s="28">
        <v>11241.2</v>
      </c>
      <c r="D181" s="28">
        <f>E181+F181</f>
        <v>1954.8874</v>
      </c>
      <c r="E181" s="28">
        <v>730.8874</v>
      </c>
      <c r="F181" s="28">
        <v>1224</v>
      </c>
      <c r="G181" s="28"/>
      <c r="H181" s="16">
        <f t="shared" si="41"/>
        <v>1</v>
      </c>
      <c r="I181" s="16">
        <f t="shared" si="42"/>
        <v>0.8518585592271843</v>
      </c>
      <c r="J181" s="16">
        <f t="shared" si="43"/>
        <v>0.14814144077281574</v>
      </c>
      <c r="K181" s="16">
        <f t="shared" si="44"/>
        <v>0.055386674689650806</v>
      </c>
      <c r="L181" s="16">
        <f t="shared" si="45"/>
        <v>0.09275476608316492</v>
      </c>
      <c r="M181" s="242"/>
      <c r="N181" s="16"/>
    </row>
    <row r="182" spans="1:24" ht="14.25">
      <c r="A182" s="109" t="s">
        <v>318</v>
      </c>
      <c r="B182" s="37">
        <f>SUM(B148:B181)</f>
        <v>357338.42441999994</v>
      </c>
      <c r="C182" s="37">
        <f>SUM(C148:C181)</f>
        <v>316222.6362500001</v>
      </c>
      <c r="D182" s="37">
        <f>SUM(D148:D181)</f>
        <v>41115.78817000001</v>
      </c>
      <c r="E182" s="37">
        <f>SUM(E148:E181)</f>
        <v>14937.783355999993</v>
      </c>
      <c r="F182" s="37">
        <f>SUM(F148:F181)</f>
        <v>26178.004814000004</v>
      </c>
      <c r="H182" s="89">
        <f t="shared" si="41"/>
        <v>1.0000000000000004</v>
      </c>
      <c r="I182" s="89">
        <f t="shared" si="42"/>
        <v>0.8849387993000324</v>
      </c>
      <c r="J182" s="89">
        <f t="shared" si="43"/>
        <v>0.11506120069996813</v>
      </c>
      <c r="K182" s="89">
        <f t="shared" si="44"/>
        <v>0.041802902613245915</v>
      </c>
      <c r="L182" s="89">
        <f t="shared" si="45"/>
        <v>0.07325829808672218</v>
      </c>
      <c r="M182" s="242"/>
      <c r="S182" s="37"/>
      <c r="T182" s="89">
        <f>SUM(U182:V182)</f>
        <v>1.0000000000000004</v>
      </c>
      <c r="U182" s="89">
        <f>C182/$B182</f>
        <v>0.8849387993000324</v>
      </c>
      <c r="V182" s="89">
        <f>D182/$B182</f>
        <v>0.11506120069996813</v>
      </c>
      <c r="W182" s="89">
        <f>E182/$B182</f>
        <v>0.041802902613245915</v>
      </c>
      <c r="X182" s="89">
        <f>F182/$B182</f>
        <v>0.07325829808672218</v>
      </c>
    </row>
    <row r="183" spans="1:14" ht="14.25">
      <c r="A183" s="110"/>
      <c r="B183" s="9"/>
      <c r="F183"/>
      <c r="G183"/>
      <c r="M183" s="242"/>
      <c r="N183" s="16"/>
    </row>
    <row r="184" spans="1:14" ht="15">
      <c r="A184" s="149" t="s">
        <v>316</v>
      </c>
      <c r="B184" s="9"/>
      <c r="F184"/>
      <c r="G184"/>
      <c r="M184" s="242"/>
      <c r="N184" s="16"/>
    </row>
    <row r="185" spans="1:14" ht="14.25">
      <c r="A185" s="107" t="s">
        <v>471</v>
      </c>
      <c r="B185" s="37">
        <f aca="true" t="shared" si="47" ref="B185:B196">C185+D185</f>
        <v>22878.7232</v>
      </c>
      <c r="C185" s="28">
        <v>21554.9</v>
      </c>
      <c r="D185" s="28">
        <f t="shared" si="46"/>
        <v>1323.8232</v>
      </c>
      <c r="E185" s="28">
        <v>632.0648</v>
      </c>
      <c r="F185" s="28">
        <v>691.7584</v>
      </c>
      <c r="G185" s="28"/>
      <c r="H185" s="16">
        <f aca="true" t="shared" si="48" ref="H185:H197">SUM(I185:J185)</f>
        <v>1</v>
      </c>
      <c r="I185" s="16">
        <f aca="true" t="shared" si="49" ref="I185:I197">C185/$B185</f>
        <v>0.942137365427805</v>
      </c>
      <c r="J185" s="16">
        <f aca="true" t="shared" si="50" ref="J185:J197">D185/$B185</f>
        <v>0.05786263457219501</v>
      </c>
      <c r="K185" s="16">
        <f aca="true" t="shared" si="51" ref="K185:K197">E185/$B185</f>
        <v>0.02762675147885875</v>
      </c>
      <c r="L185" s="16">
        <f aca="true" t="shared" si="52" ref="L185:L197">F185/$B185</f>
        <v>0.03023588309333626</v>
      </c>
      <c r="M185" s="242"/>
      <c r="N185" s="16"/>
    </row>
    <row r="186" spans="1:14" ht="14.25">
      <c r="A186" s="107" t="s">
        <v>472</v>
      </c>
      <c r="B186" s="37">
        <f t="shared" si="47"/>
        <v>4189.6797799999995</v>
      </c>
      <c r="C186" s="28">
        <v>3971.47</v>
      </c>
      <c r="D186" s="28">
        <f t="shared" si="46"/>
        <v>218.20978</v>
      </c>
      <c r="E186" s="28">
        <v>158.5162</v>
      </c>
      <c r="F186" s="28">
        <v>59.69358</v>
      </c>
      <c r="G186" s="28"/>
      <c r="H186" s="16">
        <f t="shared" si="48"/>
        <v>1</v>
      </c>
      <c r="I186" s="16">
        <f t="shared" si="49"/>
        <v>0.9479173131460659</v>
      </c>
      <c r="J186" s="16">
        <f t="shared" si="50"/>
        <v>0.052082686853934225</v>
      </c>
      <c r="K186" s="16">
        <f t="shared" si="51"/>
        <v>0.03783492016661952</v>
      </c>
      <c r="L186" s="16">
        <f t="shared" si="52"/>
        <v>0.014247766687314705</v>
      </c>
      <c r="M186" s="242"/>
      <c r="N186" s="16"/>
    </row>
    <row r="187" spans="1:14" ht="14.25">
      <c r="A187" s="107" t="s">
        <v>473</v>
      </c>
      <c r="B187" s="37">
        <f t="shared" si="47"/>
        <v>316.03241</v>
      </c>
      <c r="C187" s="28">
        <v>316.03241</v>
      </c>
      <c r="D187" s="28">
        <f t="shared" si="46"/>
        <v>0</v>
      </c>
      <c r="E187" s="28">
        <v>0</v>
      </c>
      <c r="F187" s="28">
        <v>0</v>
      </c>
      <c r="G187" s="28"/>
      <c r="H187" s="16">
        <f t="shared" si="48"/>
        <v>1</v>
      </c>
      <c r="I187" s="16">
        <f t="shared" si="49"/>
        <v>1</v>
      </c>
      <c r="J187" s="16">
        <f t="shared" si="50"/>
        <v>0</v>
      </c>
      <c r="K187" s="16">
        <f t="shared" si="51"/>
        <v>0</v>
      </c>
      <c r="L187" s="16">
        <f t="shared" si="52"/>
        <v>0</v>
      </c>
      <c r="M187" s="242"/>
      <c r="N187" s="16"/>
    </row>
    <row r="188" spans="1:14" ht="14.25">
      <c r="A188" s="107" t="s">
        <v>474</v>
      </c>
      <c r="B188" s="37">
        <f t="shared" si="47"/>
        <v>29634.749</v>
      </c>
      <c r="C188" s="28">
        <v>26710.2</v>
      </c>
      <c r="D188" s="28">
        <f t="shared" si="46"/>
        <v>2924.549</v>
      </c>
      <c r="E188" s="28">
        <v>1007.79</v>
      </c>
      <c r="F188" s="28">
        <v>1916.759</v>
      </c>
      <c r="G188" s="28"/>
      <c r="H188" s="16">
        <f t="shared" si="48"/>
        <v>1</v>
      </c>
      <c r="I188" s="16">
        <f t="shared" si="49"/>
        <v>0.9013135221762804</v>
      </c>
      <c r="J188" s="16">
        <f t="shared" si="50"/>
        <v>0.09868647782371971</v>
      </c>
      <c r="K188" s="16">
        <f t="shared" si="51"/>
        <v>0.03400703680668934</v>
      </c>
      <c r="L188" s="16">
        <f t="shared" si="52"/>
        <v>0.06467944101703038</v>
      </c>
      <c r="M188" s="242"/>
      <c r="N188" s="16"/>
    </row>
    <row r="189" spans="1:14" ht="14.25">
      <c r="A189" s="231" t="s">
        <v>475</v>
      </c>
      <c r="B189" s="232">
        <f t="shared" si="47"/>
        <v>6993.838</v>
      </c>
      <c r="C189" s="233">
        <v>5867.66</v>
      </c>
      <c r="D189" s="233">
        <f t="shared" si="46"/>
        <v>1126.1779999999999</v>
      </c>
      <c r="E189" s="233">
        <v>533.2422</v>
      </c>
      <c r="F189" s="233">
        <v>592.9358</v>
      </c>
      <c r="G189" s="233"/>
      <c r="H189" s="234">
        <f t="shared" si="48"/>
        <v>1</v>
      </c>
      <c r="I189" s="234">
        <f t="shared" si="49"/>
        <v>0.8389756811639045</v>
      </c>
      <c r="J189" s="234">
        <f t="shared" si="50"/>
        <v>0.16102431883609541</v>
      </c>
      <c r="K189" s="234">
        <f t="shared" si="51"/>
        <v>0.0762445741522752</v>
      </c>
      <c r="L189" s="234">
        <f t="shared" si="52"/>
        <v>0.08477974468382024</v>
      </c>
      <c r="M189" s="242"/>
      <c r="N189" s="16"/>
    </row>
    <row r="190" spans="1:14" ht="14.25">
      <c r="A190" s="231" t="s">
        <v>476</v>
      </c>
      <c r="B190" s="232">
        <f t="shared" si="47"/>
        <v>3062.5036999999998</v>
      </c>
      <c r="C190" s="233">
        <v>2173.1</v>
      </c>
      <c r="D190" s="233">
        <f t="shared" si="46"/>
        <v>889.4037</v>
      </c>
      <c r="E190" s="233">
        <v>296.4679</v>
      </c>
      <c r="F190" s="233">
        <v>592.9358</v>
      </c>
      <c r="G190" s="233"/>
      <c r="H190" s="234">
        <f t="shared" si="48"/>
        <v>1</v>
      </c>
      <c r="I190" s="234">
        <f t="shared" si="49"/>
        <v>0.7095828161774956</v>
      </c>
      <c r="J190" s="234">
        <f t="shared" si="50"/>
        <v>0.2904171838225045</v>
      </c>
      <c r="K190" s="234">
        <f t="shared" si="51"/>
        <v>0.09680572794083482</v>
      </c>
      <c r="L190" s="234">
        <f t="shared" si="52"/>
        <v>0.19361145588166964</v>
      </c>
      <c r="M190" s="242"/>
      <c r="N190" s="16"/>
    </row>
    <row r="191" spans="1:14" ht="14.25">
      <c r="A191" s="107" t="s">
        <v>477</v>
      </c>
      <c r="B191" s="37">
        <f t="shared" si="47"/>
        <v>355.16146000000003</v>
      </c>
      <c r="C191" s="28">
        <v>316.03241</v>
      </c>
      <c r="D191" s="28">
        <f t="shared" si="46"/>
        <v>39.12905</v>
      </c>
      <c r="E191" s="28">
        <v>0</v>
      </c>
      <c r="F191" s="28">
        <v>39.12905</v>
      </c>
      <c r="G191" s="28"/>
      <c r="H191" s="16">
        <f t="shared" si="48"/>
        <v>0.9999999999999999</v>
      </c>
      <c r="I191" s="16">
        <f t="shared" si="49"/>
        <v>0.8898274322895282</v>
      </c>
      <c r="J191" s="16">
        <f t="shared" si="50"/>
        <v>0.11017256771047172</v>
      </c>
      <c r="K191" s="16">
        <f t="shared" si="51"/>
        <v>0</v>
      </c>
      <c r="L191" s="16">
        <f t="shared" si="52"/>
        <v>0.11017256771047172</v>
      </c>
      <c r="M191" s="242"/>
      <c r="N191" s="16"/>
    </row>
    <row r="192" spans="1:14" ht="14.25">
      <c r="A192" s="107" t="s">
        <v>478</v>
      </c>
      <c r="B192" s="37">
        <f t="shared" si="47"/>
        <v>908.9682</v>
      </c>
      <c r="C192" s="28">
        <v>829.7101</v>
      </c>
      <c r="D192" s="28">
        <f t="shared" si="46"/>
        <v>79.2581</v>
      </c>
      <c r="E192" s="28">
        <v>0</v>
      </c>
      <c r="F192" s="28">
        <v>79.2581</v>
      </c>
      <c r="G192" s="28"/>
      <c r="H192" s="16">
        <f t="shared" si="48"/>
        <v>1</v>
      </c>
      <c r="I192" s="16">
        <f t="shared" si="49"/>
        <v>0.9128043203271577</v>
      </c>
      <c r="J192" s="16">
        <f t="shared" si="50"/>
        <v>0.08719567967284224</v>
      </c>
      <c r="K192" s="16">
        <f t="shared" si="51"/>
        <v>0</v>
      </c>
      <c r="L192" s="16">
        <f t="shared" si="52"/>
        <v>0.08719567967284224</v>
      </c>
      <c r="M192" s="242"/>
      <c r="N192" s="16"/>
    </row>
    <row r="193" spans="1:14" ht="14.25">
      <c r="A193" s="231" t="s">
        <v>479</v>
      </c>
      <c r="B193" s="232">
        <f t="shared" si="47"/>
        <v>12742.153900000001</v>
      </c>
      <c r="C193" s="233">
        <v>10767.7</v>
      </c>
      <c r="D193" s="233">
        <f t="shared" si="46"/>
        <v>1974.4539</v>
      </c>
      <c r="E193" s="233">
        <v>671.1939</v>
      </c>
      <c r="F193" s="233">
        <v>1303.26</v>
      </c>
      <c r="G193" s="233"/>
      <c r="H193" s="234">
        <f t="shared" si="48"/>
        <v>1</v>
      </c>
      <c r="I193" s="234">
        <f t="shared" si="49"/>
        <v>0.8450455146362656</v>
      </c>
      <c r="J193" s="234">
        <f t="shared" si="50"/>
        <v>0.1549544853637343</v>
      </c>
      <c r="K193" s="234">
        <f t="shared" si="51"/>
        <v>0.05267507403124364</v>
      </c>
      <c r="L193" s="234">
        <f t="shared" si="52"/>
        <v>0.10227941133249065</v>
      </c>
      <c r="M193" s="242"/>
      <c r="N193" s="16"/>
    </row>
    <row r="194" spans="1:14" ht="14.25">
      <c r="A194" s="107" t="s">
        <v>480</v>
      </c>
      <c r="B194" s="37">
        <f t="shared" si="47"/>
        <v>16516.9168</v>
      </c>
      <c r="C194" s="28">
        <v>15133.4</v>
      </c>
      <c r="D194" s="28">
        <f>E194+F194</f>
        <v>1383.5167999999999</v>
      </c>
      <c r="E194" s="28">
        <v>829.7101</v>
      </c>
      <c r="F194" s="28">
        <v>553.8067</v>
      </c>
      <c r="G194" s="28"/>
      <c r="H194" s="16">
        <f t="shared" si="48"/>
        <v>1</v>
      </c>
      <c r="I194" s="16">
        <f t="shared" si="49"/>
        <v>0.916236376513079</v>
      </c>
      <c r="J194" s="16">
        <f t="shared" si="50"/>
        <v>0.083763623486921</v>
      </c>
      <c r="K194" s="16">
        <f t="shared" si="51"/>
        <v>0.05023395770813594</v>
      </c>
      <c r="L194" s="16">
        <f t="shared" si="52"/>
        <v>0.03352966577878506</v>
      </c>
      <c r="M194" s="242"/>
      <c r="N194" s="16"/>
    </row>
    <row r="195" spans="1:14" ht="14.25">
      <c r="A195" s="107" t="s">
        <v>481</v>
      </c>
      <c r="B195" s="37">
        <f t="shared" si="47"/>
        <v>7942.9393</v>
      </c>
      <c r="C195" s="28">
        <v>7290.31</v>
      </c>
      <c r="D195" s="28">
        <f>E195+F195</f>
        <v>652.6293000000001</v>
      </c>
      <c r="E195" s="28">
        <v>237.7743</v>
      </c>
      <c r="F195" s="28">
        <v>414.855</v>
      </c>
      <c r="G195" s="28"/>
      <c r="H195" s="16">
        <f t="shared" si="48"/>
        <v>1</v>
      </c>
      <c r="I195" s="16">
        <f t="shared" si="49"/>
        <v>0.9178352905202235</v>
      </c>
      <c r="J195" s="16">
        <f t="shared" si="50"/>
        <v>0.0821647094797766</v>
      </c>
      <c r="K195" s="16">
        <f t="shared" si="51"/>
        <v>0.029935303672785213</v>
      </c>
      <c r="L195" s="16">
        <f t="shared" si="52"/>
        <v>0.052229405806991376</v>
      </c>
      <c r="M195" s="242"/>
      <c r="N195" s="16"/>
    </row>
    <row r="196" spans="1:14" ht="14.25">
      <c r="A196" s="231" t="s">
        <v>482</v>
      </c>
      <c r="B196" s="232">
        <f t="shared" si="47"/>
        <v>4287.5064999999995</v>
      </c>
      <c r="C196" s="233">
        <v>3516.49</v>
      </c>
      <c r="D196" s="233">
        <f>E196+F196</f>
        <v>771.0165</v>
      </c>
      <c r="E196" s="233">
        <v>138.9517</v>
      </c>
      <c r="F196" s="233">
        <v>632.0648</v>
      </c>
      <c r="G196" s="233"/>
      <c r="H196" s="234">
        <f t="shared" si="48"/>
        <v>1</v>
      </c>
      <c r="I196" s="234">
        <f t="shared" si="49"/>
        <v>0.820171351343724</v>
      </c>
      <c r="J196" s="234">
        <f t="shared" si="50"/>
        <v>0.1798286486562761</v>
      </c>
      <c r="K196" s="234">
        <f t="shared" si="51"/>
        <v>0.032408510634327904</v>
      </c>
      <c r="L196" s="234">
        <f t="shared" si="52"/>
        <v>0.1474201380219482</v>
      </c>
      <c r="M196" s="242"/>
      <c r="N196" s="16"/>
    </row>
    <row r="197" spans="1:24" ht="25.5">
      <c r="A197" s="109" t="s">
        <v>319</v>
      </c>
      <c r="B197" s="37">
        <f>SUM(B185:B196)</f>
        <v>109829.17225000002</v>
      </c>
      <c r="C197" s="37">
        <f>SUM(C185:C196)</f>
        <v>98447.00492</v>
      </c>
      <c r="D197" s="37">
        <f>SUM(D185:D196)</f>
        <v>11382.167329999998</v>
      </c>
      <c r="E197" s="37">
        <f>SUM(E185:E196)</f>
        <v>4505.7111</v>
      </c>
      <c r="F197" s="37">
        <f>SUM(F185:F196)</f>
        <v>6876.45623</v>
      </c>
      <c r="H197" s="89">
        <f t="shared" si="48"/>
        <v>0.9999999999999998</v>
      </c>
      <c r="I197" s="89">
        <f t="shared" si="49"/>
        <v>0.896364808212419</v>
      </c>
      <c r="J197" s="89">
        <f t="shared" si="50"/>
        <v>0.1036351917875808</v>
      </c>
      <c r="K197" s="89">
        <f t="shared" si="51"/>
        <v>0.041024720551875046</v>
      </c>
      <c r="L197" s="89">
        <f t="shared" si="52"/>
        <v>0.06261047123570576</v>
      </c>
      <c r="M197" s="242"/>
      <c r="S197" s="37"/>
      <c r="T197" s="89">
        <f>SUM(U197:V197)</f>
        <v>0.9999999999999998</v>
      </c>
      <c r="U197" s="89">
        <f>C197/$B197</f>
        <v>0.896364808212419</v>
      </c>
      <c r="V197" s="89">
        <f>D197/$B197</f>
        <v>0.1036351917875808</v>
      </c>
      <c r="W197" s="89">
        <f>E197/$B197</f>
        <v>0.041024720551875046</v>
      </c>
      <c r="X197" s="89">
        <f>F197/$B197</f>
        <v>0.06261047123570576</v>
      </c>
    </row>
    <row r="198" spans="1:14" ht="14.25">
      <c r="A198" s="110"/>
      <c r="B198" s="9"/>
      <c r="F198"/>
      <c r="G198"/>
      <c r="M198" s="242"/>
      <c r="N198" s="16"/>
    </row>
    <row r="199" spans="1:14" ht="15">
      <c r="A199" s="149" t="s">
        <v>282</v>
      </c>
      <c r="B199" s="9"/>
      <c r="F199"/>
      <c r="G199"/>
      <c r="M199" s="242"/>
      <c r="N199" s="16"/>
    </row>
    <row r="200" spans="1:14" ht="14.25">
      <c r="A200" s="107" t="s">
        <v>483</v>
      </c>
      <c r="B200" s="37">
        <f aca="true" t="shared" si="53" ref="B200:B210">C200+D200</f>
        <v>10075.9056</v>
      </c>
      <c r="C200" s="28">
        <v>9265.76</v>
      </c>
      <c r="D200" s="28">
        <f aca="true" t="shared" si="54" ref="D200:D234">E200+F200</f>
        <v>810.1456000000001</v>
      </c>
      <c r="E200" s="28">
        <v>276.9034</v>
      </c>
      <c r="F200" s="28">
        <v>533.2422</v>
      </c>
      <c r="G200" s="28"/>
      <c r="H200" s="16">
        <f aca="true" t="shared" si="55" ref="H200:H211">SUM(I200:J200)</f>
        <v>1</v>
      </c>
      <c r="I200" s="16">
        <f aca="true" t="shared" si="56" ref="I200:I211">C200/$B200</f>
        <v>0.9195957532591413</v>
      </c>
      <c r="J200" s="16">
        <f aca="true" t="shared" si="57" ref="J200:J211">D200/$B200</f>
        <v>0.0804042467408587</v>
      </c>
      <c r="K200" s="16">
        <f aca="true" t="shared" si="58" ref="K200:K211">E200/$B200</f>
        <v>0.027481738217158363</v>
      </c>
      <c r="L200" s="16">
        <f aca="true" t="shared" si="59" ref="L200:L211">F200/$B200</f>
        <v>0.05292250852370034</v>
      </c>
      <c r="M200" s="242"/>
      <c r="N200" s="16"/>
    </row>
    <row r="201" spans="1:14" ht="14.25">
      <c r="A201" s="107" t="s">
        <v>98</v>
      </c>
      <c r="B201" s="37">
        <f t="shared" si="53"/>
        <v>4761.049828</v>
      </c>
      <c r="C201" s="28">
        <v>4543.84</v>
      </c>
      <c r="D201" s="28">
        <f t="shared" si="54"/>
        <v>217.20982800000002</v>
      </c>
      <c r="E201" s="28">
        <v>98.822628</v>
      </c>
      <c r="F201" s="28">
        <v>118.3872</v>
      </c>
      <c r="G201" s="28"/>
      <c r="H201" s="16">
        <f t="shared" si="55"/>
        <v>1</v>
      </c>
      <c r="I201" s="16">
        <f t="shared" si="56"/>
        <v>0.9543777452774015</v>
      </c>
      <c r="J201" s="16">
        <f t="shared" si="57"/>
        <v>0.04562225472259855</v>
      </c>
      <c r="K201" s="16">
        <f t="shared" si="58"/>
        <v>0.020756478417599956</v>
      </c>
      <c r="L201" s="16">
        <f t="shared" si="59"/>
        <v>0.024865776304998588</v>
      </c>
      <c r="M201" s="242"/>
      <c r="N201" s="16"/>
    </row>
    <row r="202" spans="1:14" ht="14.25">
      <c r="A202" s="107" t="s">
        <v>484</v>
      </c>
      <c r="B202" s="37">
        <f t="shared" si="53"/>
        <v>572.3712</v>
      </c>
      <c r="C202" s="28">
        <v>572.3712</v>
      </c>
      <c r="D202" s="28">
        <f t="shared" si="54"/>
        <v>0</v>
      </c>
      <c r="E202" s="28">
        <v>0</v>
      </c>
      <c r="F202" s="28">
        <v>0</v>
      </c>
      <c r="G202" s="28"/>
      <c r="H202" s="16">
        <f t="shared" si="55"/>
        <v>1</v>
      </c>
      <c r="I202" s="16">
        <f t="shared" si="56"/>
        <v>1</v>
      </c>
      <c r="J202" s="16">
        <f t="shared" si="57"/>
        <v>0</v>
      </c>
      <c r="K202" s="16">
        <f t="shared" si="58"/>
        <v>0</v>
      </c>
      <c r="L202" s="16">
        <f t="shared" si="59"/>
        <v>0</v>
      </c>
      <c r="M202" s="242"/>
      <c r="N202" s="16"/>
    </row>
    <row r="203" spans="1:14" ht="14.25">
      <c r="A203" s="107" t="s">
        <v>485</v>
      </c>
      <c r="B203" s="37">
        <f t="shared" si="53"/>
        <v>5888.2267</v>
      </c>
      <c r="C203" s="28">
        <v>5334.42</v>
      </c>
      <c r="D203" s="28">
        <f t="shared" si="54"/>
        <v>553.8067</v>
      </c>
      <c r="E203" s="28">
        <v>158.5162</v>
      </c>
      <c r="F203" s="28">
        <v>395.2905</v>
      </c>
      <c r="G203" s="28"/>
      <c r="H203" s="16">
        <f t="shared" si="55"/>
        <v>0.9999999999999999</v>
      </c>
      <c r="I203" s="16">
        <f t="shared" si="56"/>
        <v>0.9059467768114294</v>
      </c>
      <c r="J203" s="16">
        <f t="shared" si="57"/>
        <v>0.0940532231885705</v>
      </c>
      <c r="K203" s="16">
        <f t="shared" si="58"/>
        <v>0.026920872458935725</v>
      </c>
      <c r="L203" s="16">
        <f t="shared" si="59"/>
        <v>0.06713235072963478</v>
      </c>
      <c r="M203" s="242"/>
      <c r="N203" s="16"/>
    </row>
    <row r="204" spans="1:14" ht="14.25">
      <c r="A204" s="107" t="s">
        <v>486</v>
      </c>
      <c r="B204" s="37">
        <f t="shared" si="53"/>
        <v>217.20982999999998</v>
      </c>
      <c r="C204" s="28">
        <v>197.6453</v>
      </c>
      <c r="D204" s="28">
        <f t="shared" si="54"/>
        <v>19.56453</v>
      </c>
      <c r="E204" s="28">
        <v>0</v>
      </c>
      <c r="F204" s="28">
        <v>19.56453</v>
      </c>
      <c r="G204" s="28"/>
      <c r="H204" s="16">
        <f t="shared" si="55"/>
        <v>1</v>
      </c>
      <c r="I204" s="16">
        <f t="shared" si="56"/>
        <v>0.909927971491898</v>
      </c>
      <c r="J204" s="16">
        <f t="shared" si="57"/>
        <v>0.09007202850810206</v>
      </c>
      <c r="K204" s="16">
        <f t="shared" si="58"/>
        <v>0</v>
      </c>
      <c r="L204" s="16">
        <f t="shared" si="59"/>
        <v>0.09007202850810206</v>
      </c>
      <c r="M204" s="242"/>
      <c r="N204" s="16"/>
    </row>
    <row r="205" spans="1:14" ht="14.25">
      <c r="A205" s="107" t="s">
        <v>259</v>
      </c>
      <c r="B205" s="37">
        <f t="shared" si="53"/>
        <v>10747.103700000001</v>
      </c>
      <c r="C205" s="28">
        <v>9858.7</v>
      </c>
      <c r="D205" s="28">
        <f t="shared" si="54"/>
        <v>888.4037000000001</v>
      </c>
      <c r="E205" s="28">
        <v>355.1615</v>
      </c>
      <c r="F205" s="28">
        <v>533.2422</v>
      </c>
      <c r="G205" s="28"/>
      <c r="H205" s="16">
        <f t="shared" si="55"/>
        <v>1</v>
      </c>
      <c r="I205" s="16">
        <f t="shared" si="56"/>
        <v>0.9173355236164698</v>
      </c>
      <c r="J205" s="16">
        <f t="shared" si="57"/>
        <v>0.0826644763835302</v>
      </c>
      <c r="K205" s="16">
        <f t="shared" si="58"/>
        <v>0.033047182749339245</v>
      </c>
      <c r="L205" s="16">
        <f t="shared" si="59"/>
        <v>0.04961729363419094</v>
      </c>
      <c r="M205" s="242"/>
      <c r="N205" s="16"/>
    </row>
    <row r="206" spans="1:14" ht="14.25">
      <c r="A206" s="107" t="s">
        <v>487</v>
      </c>
      <c r="B206" s="37">
        <f t="shared" si="53"/>
        <v>17839.7993</v>
      </c>
      <c r="C206" s="28">
        <v>16002.3</v>
      </c>
      <c r="D206" s="28">
        <f t="shared" si="54"/>
        <v>1837.4993</v>
      </c>
      <c r="E206" s="28">
        <v>651.6293</v>
      </c>
      <c r="F206" s="28">
        <v>1185.87</v>
      </c>
      <c r="G206" s="28"/>
      <c r="H206" s="16">
        <f t="shared" si="55"/>
        <v>1</v>
      </c>
      <c r="I206" s="16">
        <f t="shared" si="56"/>
        <v>0.897000001563919</v>
      </c>
      <c r="J206" s="16">
        <f t="shared" si="57"/>
        <v>0.10299999843608107</v>
      </c>
      <c r="K206" s="16">
        <f t="shared" si="58"/>
        <v>0.03652671697937768</v>
      </c>
      <c r="L206" s="16">
        <f t="shared" si="59"/>
        <v>0.06647328145670338</v>
      </c>
      <c r="M206" s="242"/>
      <c r="N206" s="16"/>
    </row>
    <row r="207" spans="1:14" ht="25.5">
      <c r="A207" s="107" t="s">
        <v>488</v>
      </c>
      <c r="B207" s="37">
        <f t="shared" si="53"/>
        <v>11616.974600000001</v>
      </c>
      <c r="C207" s="28">
        <v>10767.7</v>
      </c>
      <c r="D207" s="28">
        <f t="shared" si="54"/>
        <v>849.2746</v>
      </c>
      <c r="E207" s="28">
        <v>414.855</v>
      </c>
      <c r="F207" s="28">
        <v>434.4196</v>
      </c>
      <c r="G207" s="28"/>
      <c r="H207" s="16">
        <f t="shared" si="55"/>
        <v>1</v>
      </c>
      <c r="I207" s="16">
        <f t="shared" si="56"/>
        <v>0.9268936509510832</v>
      </c>
      <c r="J207" s="16">
        <f t="shared" si="57"/>
        <v>0.07310634904891673</v>
      </c>
      <c r="K207" s="16">
        <f t="shared" si="58"/>
        <v>0.035711105023850186</v>
      </c>
      <c r="L207" s="16">
        <f t="shared" si="59"/>
        <v>0.037395244025066554</v>
      </c>
      <c r="M207" s="242"/>
      <c r="N207" s="16"/>
    </row>
    <row r="208" spans="1:14" ht="14.25">
      <c r="A208" s="107" t="s">
        <v>489</v>
      </c>
      <c r="B208" s="37">
        <f t="shared" si="53"/>
        <v>4109.4189</v>
      </c>
      <c r="C208" s="28">
        <v>3852.08</v>
      </c>
      <c r="D208" s="28">
        <f t="shared" si="54"/>
        <v>257.33889999999997</v>
      </c>
      <c r="E208" s="28">
        <v>138.9517</v>
      </c>
      <c r="F208" s="28">
        <v>118.3872</v>
      </c>
      <c r="G208" s="28"/>
      <c r="H208" s="16">
        <f t="shared" si="55"/>
        <v>1</v>
      </c>
      <c r="I208" s="16">
        <f t="shared" si="56"/>
        <v>0.9373782750646327</v>
      </c>
      <c r="J208" s="16">
        <f t="shared" si="57"/>
        <v>0.06262172493536738</v>
      </c>
      <c r="K208" s="16">
        <f t="shared" si="58"/>
        <v>0.03381298022452761</v>
      </c>
      <c r="L208" s="16">
        <f t="shared" si="59"/>
        <v>0.028808744710839777</v>
      </c>
      <c r="M208" s="242"/>
      <c r="N208" s="16"/>
    </row>
    <row r="209" spans="1:14" ht="14.25">
      <c r="A209" s="107" t="s">
        <v>490</v>
      </c>
      <c r="B209" s="37">
        <f t="shared" si="53"/>
        <v>4109.42525</v>
      </c>
      <c r="C209" s="28">
        <v>3911.78</v>
      </c>
      <c r="D209" s="28">
        <f t="shared" si="54"/>
        <v>197.64525</v>
      </c>
      <c r="E209" s="28">
        <v>39.12905</v>
      </c>
      <c r="F209" s="28">
        <v>158.5162</v>
      </c>
      <c r="G209" s="28"/>
      <c r="H209" s="16">
        <f t="shared" si="55"/>
        <v>1</v>
      </c>
      <c r="I209" s="16">
        <f t="shared" si="56"/>
        <v>0.9519044056100059</v>
      </c>
      <c r="J209" s="16">
        <f t="shared" si="57"/>
        <v>0.04809559438999407</v>
      </c>
      <c r="K209" s="16">
        <f t="shared" si="58"/>
        <v>0.00952178166520975</v>
      </c>
      <c r="L209" s="16">
        <f t="shared" si="59"/>
        <v>0.03857381272478432</v>
      </c>
      <c r="M209" s="242"/>
      <c r="N209" s="16"/>
    </row>
    <row r="210" spans="1:14" ht="14.25">
      <c r="A210" s="107" t="s">
        <v>491</v>
      </c>
      <c r="B210" s="37">
        <f t="shared" si="53"/>
        <v>3634.875256</v>
      </c>
      <c r="C210" s="28">
        <v>3437.23</v>
      </c>
      <c r="D210" s="28">
        <f t="shared" si="54"/>
        <v>197.645256</v>
      </c>
      <c r="E210" s="28">
        <v>98.822628</v>
      </c>
      <c r="F210" s="28">
        <v>98.822628</v>
      </c>
      <c r="G210" s="28"/>
      <c r="H210" s="16">
        <f t="shared" si="55"/>
        <v>1</v>
      </c>
      <c r="I210" s="16">
        <f t="shared" si="56"/>
        <v>0.9456252987846689</v>
      </c>
      <c r="J210" s="16">
        <f t="shared" si="57"/>
        <v>0.05437470121533106</v>
      </c>
      <c r="K210" s="16">
        <f t="shared" si="58"/>
        <v>0.02718735060766553</v>
      </c>
      <c r="L210" s="16">
        <f t="shared" si="59"/>
        <v>0.02718735060766553</v>
      </c>
      <c r="M210" s="242"/>
      <c r="N210" s="16"/>
    </row>
    <row r="211" spans="1:24" ht="14.25">
      <c r="A211" s="109" t="s">
        <v>283</v>
      </c>
      <c r="B211" s="37">
        <f>SUM(B200:B210)</f>
        <v>73572.360164</v>
      </c>
      <c r="C211" s="37">
        <f>SUM(C200:C210)</f>
        <v>67743.8265</v>
      </c>
      <c r="D211" s="37">
        <f>SUM(D200:D210)</f>
        <v>5828.533663999999</v>
      </c>
      <c r="E211" s="37">
        <f>SUM(E200:E210)</f>
        <v>2232.791406</v>
      </c>
      <c r="F211" s="37">
        <f>SUM(F200:F210)</f>
        <v>3595.742258</v>
      </c>
      <c r="H211" s="89">
        <f t="shared" si="55"/>
        <v>0.9999999999999999</v>
      </c>
      <c r="I211" s="89">
        <f t="shared" si="56"/>
        <v>0.9207782154737508</v>
      </c>
      <c r="J211" s="89">
        <f t="shared" si="57"/>
        <v>0.07922178452624908</v>
      </c>
      <c r="K211" s="89">
        <f t="shared" si="58"/>
        <v>0.03034823677020676</v>
      </c>
      <c r="L211" s="89">
        <f t="shared" si="59"/>
        <v>0.04887354775604233</v>
      </c>
      <c r="M211" s="242"/>
      <c r="S211" s="37"/>
      <c r="T211" s="89">
        <f>SUM(U211:V211)</f>
        <v>0.9999999999999999</v>
      </c>
      <c r="U211" s="89">
        <f>C211/$B211</f>
        <v>0.9207782154737508</v>
      </c>
      <c r="V211" s="89">
        <f>D211/$B211</f>
        <v>0.07922178452624908</v>
      </c>
      <c r="W211" s="89">
        <f>E211/$B211</f>
        <v>0.03034823677020676</v>
      </c>
      <c r="X211" s="89">
        <f>F211/$B211</f>
        <v>0.04887354775604233</v>
      </c>
    </row>
    <row r="212" spans="1:14" ht="14.25">
      <c r="A212" s="107"/>
      <c r="B212" s="37"/>
      <c r="C212" s="28"/>
      <c r="D212" s="28"/>
      <c r="E212" s="28"/>
      <c r="F212" s="28"/>
      <c r="G212" s="28"/>
      <c r="I212" s="16"/>
      <c r="J212" s="16"/>
      <c r="K212" s="16"/>
      <c r="L212" s="16"/>
      <c r="M212" s="242"/>
      <c r="N212" s="16"/>
    </row>
    <row r="213" spans="1:14" ht="15">
      <c r="A213" s="148" t="s">
        <v>320</v>
      </c>
      <c r="B213" s="37"/>
      <c r="C213" s="28"/>
      <c r="D213" s="28"/>
      <c r="E213" s="28"/>
      <c r="F213" s="28"/>
      <c r="G213" s="28"/>
      <c r="I213" s="16"/>
      <c r="J213" s="16"/>
      <c r="K213" s="16"/>
      <c r="L213" s="16"/>
      <c r="M213" s="242"/>
      <c r="N213" s="16"/>
    </row>
    <row r="214" spans="1:14" ht="14.25">
      <c r="A214" s="107" t="s">
        <v>492</v>
      </c>
      <c r="B214" s="37">
        <f aca="true" t="shared" si="60" ref="B214:B223">C214+D214</f>
        <v>34772.57</v>
      </c>
      <c r="C214" s="28">
        <v>31353.9</v>
      </c>
      <c r="D214" s="28">
        <f t="shared" si="54"/>
        <v>3418.67</v>
      </c>
      <c r="E214" s="28">
        <v>1639.86</v>
      </c>
      <c r="F214" s="28">
        <v>1778.81</v>
      </c>
      <c r="G214" s="28"/>
      <c r="H214" s="16">
        <f aca="true" t="shared" si="61" ref="H214:H224">SUM(I214:J214)</f>
        <v>1</v>
      </c>
      <c r="I214" s="16">
        <f aca="true" t="shared" si="62" ref="I214:I224">C214/$B214</f>
        <v>0.9016848625223848</v>
      </c>
      <c r="J214" s="16">
        <f aca="true" t="shared" si="63" ref="J214:J224">D214/$B214</f>
        <v>0.09831513747761526</v>
      </c>
      <c r="K214" s="16">
        <f aca="true" t="shared" si="64" ref="K214:K224">E214/$B214</f>
        <v>0.047159585845969965</v>
      </c>
      <c r="L214" s="16">
        <f aca="true" t="shared" si="65" ref="L214:L224">F214/$B214</f>
        <v>0.051155551631645285</v>
      </c>
      <c r="M214" s="242"/>
      <c r="N214" s="16"/>
    </row>
    <row r="215" spans="1:14" ht="14.25">
      <c r="A215" s="107" t="s">
        <v>260</v>
      </c>
      <c r="B215" s="37">
        <f t="shared" si="60"/>
        <v>3891.209828</v>
      </c>
      <c r="C215" s="28">
        <v>3674</v>
      </c>
      <c r="D215" s="28">
        <f t="shared" si="54"/>
        <v>217.20982800000002</v>
      </c>
      <c r="E215" s="28">
        <v>98.822628</v>
      </c>
      <c r="F215" s="28">
        <v>118.3872</v>
      </c>
      <c r="G215" s="28"/>
      <c r="H215" s="16">
        <f t="shared" si="61"/>
        <v>1</v>
      </c>
      <c r="I215" s="16">
        <f t="shared" si="62"/>
        <v>0.944179358708178</v>
      </c>
      <c r="J215" s="16">
        <f t="shared" si="63"/>
        <v>0.055820641291821904</v>
      </c>
      <c r="K215" s="16">
        <f t="shared" si="64"/>
        <v>0.02539637602909549</v>
      </c>
      <c r="L215" s="16">
        <f t="shared" si="65"/>
        <v>0.03042426526272641</v>
      </c>
      <c r="M215" s="242"/>
      <c r="N215" s="16"/>
    </row>
    <row r="216" spans="1:14" ht="14.25">
      <c r="A216" s="107" t="s">
        <v>493</v>
      </c>
      <c r="B216" s="37">
        <f t="shared" si="60"/>
        <v>31156.260000000002</v>
      </c>
      <c r="C216" s="28">
        <v>28686.7</v>
      </c>
      <c r="D216" s="28">
        <f t="shared" si="54"/>
        <v>2469.56</v>
      </c>
      <c r="E216" s="28">
        <v>1323.82</v>
      </c>
      <c r="F216" s="28">
        <v>1145.74</v>
      </c>
      <c r="G216" s="28"/>
      <c r="H216" s="16">
        <f t="shared" si="61"/>
        <v>1</v>
      </c>
      <c r="I216" s="16">
        <f t="shared" si="62"/>
        <v>0.9207363143073013</v>
      </c>
      <c r="J216" s="16">
        <f t="shared" si="63"/>
        <v>0.07926368569269866</v>
      </c>
      <c r="K216" s="16">
        <f t="shared" si="64"/>
        <v>0.04248969548976674</v>
      </c>
      <c r="L216" s="16">
        <f t="shared" si="65"/>
        <v>0.03677399020293193</v>
      </c>
      <c r="M216" s="242"/>
      <c r="N216" s="16"/>
    </row>
    <row r="217" spans="1:14" ht="25.5">
      <c r="A217" s="107" t="s">
        <v>494</v>
      </c>
      <c r="B217" s="37">
        <f t="shared" si="60"/>
        <v>18570.6587</v>
      </c>
      <c r="C217" s="28">
        <v>17267.4</v>
      </c>
      <c r="D217" s="28">
        <f t="shared" si="54"/>
        <v>1303.2586999999999</v>
      </c>
      <c r="E217" s="28">
        <v>632.0648</v>
      </c>
      <c r="F217" s="28">
        <v>671.1939</v>
      </c>
      <c r="G217" s="28"/>
      <c r="H217" s="16">
        <f t="shared" si="61"/>
        <v>1</v>
      </c>
      <c r="I217" s="16">
        <f t="shared" si="62"/>
        <v>0.9298216223208066</v>
      </c>
      <c r="J217" s="16">
        <f t="shared" si="63"/>
        <v>0.07017837767919347</v>
      </c>
      <c r="K217" s="16">
        <f t="shared" si="64"/>
        <v>0.03403566939712268</v>
      </c>
      <c r="L217" s="16">
        <f t="shared" si="65"/>
        <v>0.03614270828207079</v>
      </c>
      <c r="M217" s="242"/>
      <c r="N217" s="16"/>
    </row>
    <row r="218" spans="1:14" ht="14.25">
      <c r="A218" s="107" t="s">
        <v>495</v>
      </c>
      <c r="B218" s="37">
        <f t="shared" si="60"/>
        <v>43148.94</v>
      </c>
      <c r="C218" s="28">
        <v>40718.5</v>
      </c>
      <c r="D218" s="28">
        <f t="shared" si="54"/>
        <v>2430.44</v>
      </c>
      <c r="E218" s="28">
        <v>1422.65</v>
      </c>
      <c r="F218" s="28">
        <v>1007.79</v>
      </c>
      <c r="G218" s="28"/>
      <c r="H218" s="16">
        <f t="shared" si="61"/>
        <v>1</v>
      </c>
      <c r="I218" s="16">
        <f t="shared" si="62"/>
        <v>0.9436732397134205</v>
      </c>
      <c r="J218" s="16">
        <f t="shared" si="63"/>
        <v>0.05632676028657946</v>
      </c>
      <c r="K218" s="16">
        <f t="shared" si="64"/>
        <v>0.032970682477947315</v>
      </c>
      <c r="L218" s="16">
        <f t="shared" si="65"/>
        <v>0.023356077808632147</v>
      </c>
      <c r="M218" s="242"/>
      <c r="N218" s="16"/>
    </row>
    <row r="219" spans="1:14" ht="14.25">
      <c r="A219" s="107" t="s">
        <v>496</v>
      </c>
      <c r="B219" s="37">
        <f t="shared" si="60"/>
        <v>57175.770000000004</v>
      </c>
      <c r="C219" s="28">
        <v>51702.4</v>
      </c>
      <c r="D219" s="28">
        <f>E219+F219</f>
        <v>5473.37</v>
      </c>
      <c r="E219" s="28">
        <v>2509.69</v>
      </c>
      <c r="F219" s="28">
        <v>2963.68</v>
      </c>
      <c r="G219" s="28"/>
      <c r="H219" s="16">
        <f t="shared" si="61"/>
        <v>1</v>
      </c>
      <c r="I219" s="16">
        <f t="shared" si="62"/>
        <v>0.9042711624172267</v>
      </c>
      <c r="J219" s="16">
        <f t="shared" si="63"/>
        <v>0.09572883758277326</v>
      </c>
      <c r="K219" s="16">
        <f t="shared" si="64"/>
        <v>0.043894292984598196</v>
      </c>
      <c r="L219" s="16">
        <f t="shared" si="65"/>
        <v>0.05183454459817506</v>
      </c>
      <c r="M219" s="242"/>
      <c r="N219" s="16"/>
    </row>
    <row r="220" spans="1:14" ht="14.25">
      <c r="A220" s="107" t="s">
        <v>497</v>
      </c>
      <c r="B220" s="37">
        <f t="shared" si="60"/>
        <v>6954.7108</v>
      </c>
      <c r="C220" s="28">
        <v>5946.92</v>
      </c>
      <c r="D220" s="28">
        <f>E220+F220</f>
        <v>1007.7908</v>
      </c>
      <c r="E220" s="28">
        <v>237.7743</v>
      </c>
      <c r="F220" s="28">
        <v>770.0165</v>
      </c>
      <c r="G220" s="28"/>
      <c r="H220" s="16">
        <f t="shared" si="61"/>
        <v>1</v>
      </c>
      <c r="I220" s="16">
        <f t="shared" si="62"/>
        <v>0.8550923497782251</v>
      </c>
      <c r="J220" s="16">
        <f t="shared" si="63"/>
        <v>0.14490765022177485</v>
      </c>
      <c r="K220" s="16">
        <f t="shared" si="64"/>
        <v>0.034188955779440894</v>
      </c>
      <c r="L220" s="16">
        <f t="shared" si="65"/>
        <v>0.11071869444233395</v>
      </c>
      <c r="M220" s="242"/>
      <c r="N220" s="16"/>
    </row>
    <row r="221" spans="1:14" ht="14.25">
      <c r="A221" s="107" t="s">
        <v>498</v>
      </c>
      <c r="B221" s="37">
        <f t="shared" si="60"/>
        <v>3556.610728</v>
      </c>
      <c r="C221" s="28">
        <v>3378.53</v>
      </c>
      <c r="D221" s="28">
        <f>E221+F221</f>
        <v>178.080728</v>
      </c>
      <c r="E221" s="28">
        <v>79.2581</v>
      </c>
      <c r="F221" s="28">
        <v>98.822628</v>
      </c>
      <c r="G221" s="28"/>
      <c r="H221" s="16">
        <f t="shared" si="61"/>
        <v>1</v>
      </c>
      <c r="I221" s="16">
        <f t="shared" si="62"/>
        <v>0.949929654488744</v>
      </c>
      <c r="J221" s="16">
        <f t="shared" si="63"/>
        <v>0.050070345511256074</v>
      </c>
      <c r="K221" s="16">
        <f t="shared" si="64"/>
        <v>0.022284727247777678</v>
      </c>
      <c r="L221" s="16">
        <f t="shared" si="65"/>
        <v>0.027785618263478397</v>
      </c>
      <c r="M221" s="242"/>
      <c r="N221" s="16"/>
    </row>
    <row r="222" spans="1:14" ht="14.25">
      <c r="A222" s="107" t="s">
        <v>499</v>
      </c>
      <c r="B222" s="37">
        <f t="shared" si="60"/>
        <v>2766.031428</v>
      </c>
      <c r="C222" s="28">
        <v>2410.87</v>
      </c>
      <c r="D222" s="28">
        <f>E222+F222</f>
        <v>355.161428</v>
      </c>
      <c r="E222" s="28">
        <v>98.822628</v>
      </c>
      <c r="F222" s="28">
        <v>256.3388</v>
      </c>
      <c r="G222" s="28"/>
      <c r="H222" s="16">
        <f t="shared" si="61"/>
        <v>1</v>
      </c>
      <c r="I222" s="16">
        <f t="shared" si="62"/>
        <v>0.8715989180727415</v>
      </c>
      <c r="J222" s="16">
        <f t="shared" si="63"/>
        <v>0.12840108192725858</v>
      </c>
      <c r="K222" s="16">
        <f t="shared" si="64"/>
        <v>0.03572722529456379</v>
      </c>
      <c r="L222" s="16">
        <f t="shared" si="65"/>
        <v>0.09267385663269478</v>
      </c>
      <c r="M222" s="242"/>
      <c r="N222" s="16"/>
    </row>
    <row r="223" spans="1:14" ht="25.5">
      <c r="A223" s="107" t="s">
        <v>500</v>
      </c>
      <c r="B223" s="37">
        <f t="shared" si="60"/>
        <v>2450.001208</v>
      </c>
      <c r="C223" s="28">
        <v>2291.485</v>
      </c>
      <c r="D223" s="28">
        <f>E223+F223</f>
        <v>158.516208</v>
      </c>
      <c r="E223" s="28">
        <v>98.822628</v>
      </c>
      <c r="F223" s="28">
        <v>59.69358</v>
      </c>
      <c r="G223" s="28"/>
      <c r="H223" s="16">
        <f t="shared" si="61"/>
        <v>1</v>
      </c>
      <c r="I223" s="16">
        <f t="shared" si="62"/>
        <v>0.9352995388400641</v>
      </c>
      <c r="J223" s="16">
        <f t="shared" si="63"/>
        <v>0.06470046115993588</v>
      </c>
      <c r="K223" s="16">
        <f t="shared" si="64"/>
        <v>0.04033574664261961</v>
      </c>
      <c r="L223" s="16">
        <f t="shared" si="65"/>
        <v>0.02436471451731627</v>
      </c>
      <c r="M223" s="242"/>
      <c r="N223" s="16"/>
    </row>
    <row r="224" spans="1:24" ht="14.25">
      <c r="A224" s="10" t="s">
        <v>321</v>
      </c>
      <c r="B224" s="37">
        <f>SUM(B214:B223)</f>
        <v>204442.762692</v>
      </c>
      <c r="C224" s="37">
        <f>SUM(C214:C223)</f>
        <v>187430.705</v>
      </c>
      <c r="D224" s="37">
        <f>SUM(D214:D223)</f>
        <v>17012.057692000002</v>
      </c>
      <c r="E224" s="37">
        <f>SUM(E214:E223)</f>
        <v>8141.585084</v>
      </c>
      <c r="F224" s="37">
        <f>SUM(F214:F223)</f>
        <v>8870.472607999998</v>
      </c>
      <c r="H224" s="89">
        <f t="shared" si="61"/>
        <v>1</v>
      </c>
      <c r="I224" s="89">
        <f t="shared" si="62"/>
        <v>0.9167881637481624</v>
      </c>
      <c r="J224" s="89">
        <f t="shared" si="63"/>
        <v>0.08321183625183763</v>
      </c>
      <c r="K224" s="89">
        <f t="shared" si="64"/>
        <v>0.0398232981045437</v>
      </c>
      <c r="L224" s="89">
        <f t="shared" si="65"/>
        <v>0.04338853814729391</v>
      </c>
      <c r="M224" s="242"/>
      <c r="S224" s="81"/>
      <c r="T224" s="89">
        <f>SUM(U224:V224)</f>
        <v>1</v>
      </c>
      <c r="U224" s="89">
        <f>C224/$B224</f>
        <v>0.9167881637481624</v>
      </c>
      <c r="V224" s="89">
        <f>D224/$B224</f>
        <v>0.08321183625183763</v>
      </c>
      <c r="W224" s="89">
        <f>E224/$B224</f>
        <v>0.0398232981045437</v>
      </c>
      <c r="X224" s="89">
        <f>F224/$B224</f>
        <v>0.04338853814729391</v>
      </c>
    </row>
    <row r="225" spans="1:14" ht="14.25">
      <c r="A225" s="110"/>
      <c r="B225" s="9"/>
      <c r="F225"/>
      <c r="G225"/>
      <c r="M225" s="242"/>
      <c r="N225" s="16"/>
    </row>
    <row r="226" spans="1:14" ht="15">
      <c r="A226" s="149" t="s">
        <v>292</v>
      </c>
      <c r="B226" s="9"/>
      <c r="F226"/>
      <c r="G226"/>
      <c r="M226" s="242"/>
      <c r="N226" s="16"/>
    </row>
    <row r="227" spans="1:14" ht="14.25">
      <c r="A227" s="107" t="s">
        <v>501</v>
      </c>
      <c r="B227" s="37">
        <f aca="true" t="shared" si="66" ref="B227:B245">C227+D227</f>
        <v>25347.2868</v>
      </c>
      <c r="C227" s="28">
        <v>23964.77</v>
      </c>
      <c r="D227" s="28">
        <f t="shared" si="54"/>
        <v>1382.5167999999999</v>
      </c>
      <c r="E227" s="28">
        <v>770.0165</v>
      </c>
      <c r="F227" s="28">
        <v>612.5003</v>
      </c>
      <c r="G227" s="28"/>
      <c r="H227" s="16">
        <f aca="true" t="shared" si="67" ref="H227:H246">SUM(I227:J227)</f>
        <v>1</v>
      </c>
      <c r="I227" s="16">
        <f aca="true" t="shared" si="68" ref="I227:I246">C227/$B227</f>
        <v>0.945457010412649</v>
      </c>
      <c r="J227" s="16">
        <f aca="true" t="shared" si="69" ref="J227:J246">D227/$B227</f>
        <v>0.054542989587351015</v>
      </c>
      <c r="K227" s="16">
        <f aca="true" t="shared" si="70" ref="K227:K246">E227/$B227</f>
        <v>0.030378655754192987</v>
      </c>
      <c r="L227" s="16">
        <f aca="true" t="shared" si="71" ref="L227:L246">F227/$B227</f>
        <v>0.024164333833158032</v>
      </c>
      <c r="M227" s="242"/>
      <c r="N227" s="16"/>
    </row>
    <row r="228" spans="1:14" ht="25.5">
      <c r="A228" s="107" t="s">
        <v>465</v>
      </c>
      <c r="B228" s="37">
        <f t="shared" si="66"/>
        <v>19617.5847</v>
      </c>
      <c r="C228" s="28">
        <v>17938.6</v>
      </c>
      <c r="D228" s="28">
        <f t="shared" si="54"/>
        <v>1678.9847</v>
      </c>
      <c r="E228" s="28">
        <v>849.2746</v>
      </c>
      <c r="F228" s="28">
        <v>829.7101</v>
      </c>
      <c r="G228" s="28"/>
      <c r="H228" s="16">
        <f t="shared" si="67"/>
        <v>0.9999999999999999</v>
      </c>
      <c r="I228" s="16">
        <f t="shared" si="68"/>
        <v>0.9144143009613206</v>
      </c>
      <c r="J228" s="16">
        <f t="shared" si="69"/>
        <v>0.08558569903867931</v>
      </c>
      <c r="K228" s="16">
        <f t="shared" si="70"/>
        <v>0.04329149653168058</v>
      </c>
      <c r="L228" s="16">
        <f t="shared" si="71"/>
        <v>0.04229420250699874</v>
      </c>
      <c r="M228" s="242"/>
      <c r="N228" s="16"/>
    </row>
    <row r="229" spans="1:14" ht="14.25">
      <c r="A229" s="107" t="s">
        <v>263</v>
      </c>
      <c r="B229" s="37">
        <f t="shared" si="66"/>
        <v>25150.647200000003</v>
      </c>
      <c r="C229" s="28">
        <v>22779.9</v>
      </c>
      <c r="D229" s="28">
        <f t="shared" si="54"/>
        <v>2370.7472000000002</v>
      </c>
      <c r="E229" s="28">
        <v>948.0972</v>
      </c>
      <c r="F229" s="28">
        <v>1422.65</v>
      </c>
      <c r="G229" s="28"/>
      <c r="H229" s="16">
        <f t="shared" si="67"/>
        <v>1</v>
      </c>
      <c r="I229" s="16">
        <f t="shared" si="68"/>
        <v>0.9057381235103962</v>
      </c>
      <c r="J229" s="16">
        <f t="shared" si="69"/>
        <v>0.09426187648960381</v>
      </c>
      <c r="K229" s="16">
        <f t="shared" si="70"/>
        <v>0.03769673171670906</v>
      </c>
      <c r="L229" s="16">
        <f t="shared" si="71"/>
        <v>0.056565144772894746</v>
      </c>
      <c r="M229" s="242"/>
      <c r="N229" s="16"/>
    </row>
    <row r="230" spans="1:14" ht="14.25">
      <c r="A230" s="107" t="s">
        <v>502</v>
      </c>
      <c r="B230" s="37">
        <f t="shared" si="66"/>
        <v>5749.2758</v>
      </c>
      <c r="C230" s="28">
        <v>5156.34</v>
      </c>
      <c r="D230" s="28">
        <f t="shared" si="54"/>
        <v>592.9358</v>
      </c>
      <c r="E230" s="28">
        <v>237.7743</v>
      </c>
      <c r="F230" s="28">
        <v>355.1615</v>
      </c>
      <c r="G230" s="28"/>
      <c r="H230" s="16">
        <f t="shared" si="67"/>
        <v>1</v>
      </c>
      <c r="I230" s="16">
        <f t="shared" si="68"/>
        <v>0.8968677411509811</v>
      </c>
      <c r="J230" s="16">
        <f t="shared" si="69"/>
        <v>0.10313225884901885</v>
      </c>
      <c r="K230" s="16">
        <f t="shared" si="70"/>
        <v>0.041357261031032815</v>
      </c>
      <c r="L230" s="16">
        <f t="shared" si="71"/>
        <v>0.061774997817986045</v>
      </c>
      <c r="M230" s="242"/>
      <c r="N230" s="16"/>
    </row>
    <row r="231" spans="1:14" ht="14.25">
      <c r="A231" s="107" t="s">
        <v>264</v>
      </c>
      <c r="B231" s="37">
        <f t="shared" si="66"/>
        <v>22128.2791</v>
      </c>
      <c r="C231" s="28">
        <v>19440.5</v>
      </c>
      <c r="D231" s="28">
        <f t="shared" si="54"/>
        <v>2687.7791</v>
      </c>
      <c r="E231" s="28">
        <v>869.8391</v>
      </c>
      <c r="F231" s="28">
        <v>1817.94</v>
      </c>
      <c r="G231" s="28"/>
      <c r="H231" s="16">
        <f t="shared" si="67"/>
        <v>1</v>
      </c>
      <c r="I231" s="16">
        <f t="shared" si="68"/>
        <v>0.8785364606143277</v>
      </c>
      <c r="J231" s="16">
        <f t="shared" si="69"/>
        <v>0.12146353938567235</v>
      </c>
      <c r="K231" s="16">
        <f t="shared" si="70"/>
        <v>0.039308935686734</v>
      </c>
      <c r="L231" s="16">
        <f t="shared" si="71"/>
        <v>0.08215460369893834</v>
      </c>
      <c r="M231" s="242"/>
      <c r="N231" s="16"/>
    </row>
    <row r="232" spans="1:14" ht="25.5">
      <c r="A232" s="107" t="s">
        <v>503</v>
      </c>
      <c r="B232" s="37">
        <f t="shared" si="66"/>
        <v>19696.7922</v>
      </c>
      <c r="C232" s="28">
        <v>18077.5</v>
      </c>
      <c r="D232" s="28">
        <f t="shared" si="54"/>
        <v>1619.2921999999999</v>
      </c>
      <c r="E232" s="28">
        <v>533.2422</v>
      </c>
      <c r="F232" s="28">
        <v>1086.05</v>
      </c>
      <c r="G232" s="28"/>
      <c r="H232" s="16">
        <f t="shared" si="67"/>
        <v>1</v>
      </c>
      <c r="I232" s="16">
        <f t="shared" si="68"/>
        <v>0.9177890397808025</v>
      </c>
      <c r="J232" s="16">
        <f t="shared" si="69"/>
        <v>0.08221096021919751</v>
      </c>
      <c r="K232" s="16">
        <f t="shared" si="70"/>
        <v>0.027072540268765186</v>
      </c>
      <c r="L232" s="16">
        <f t="shared" si="71"/>
        <v>0.05513841995043233</v>
      </c>
      <c r="M232" s="242"/>
      <c r="N232" s="16"/>
    </row>
    <row r="233" spans="1:14" ht="14.25">
      <c r="A233" s="107" t="s">
        <v>265</v>
      </c>
      <c r="B233" s="37">
        <f t="shared" si="66"/>
        <v>6618.11631</v>
      </c>
      <c r="C233" s="28">
        <v>5630.89</v>
      </c>
      <c r="D233" s="28">
        <f t="shared" si="54"/>
        <v>987.22631</v>
      </c>
      <c r="E233" s="28">
        <v>316.03241</v>
      </c>
      <c r="F233" s="28">
        <v>671.1939</v>
      </c>
      <c r="G233" s="28"/>
      <c r="H233" s="16">
        <f t="shared" si="67"/>
        <v>1</v>
      </c>
      <c r="I233" s="16">
        <f t="shared" si="68"/>
        <v>0.8508297129036102</v>
      </c>
      <c r="J233" s="16">
        <f t="shared" si="69"/>
        <v>0.14917028709638983</v>
      </c>
      <c r="K233" s="16">
        <f t="shared" si="70"/>
        <v>0.047752622528327855</v>
      </c>
      <c r="L233" s="16">
        <f t="shared" si="71"/>
        <v>0.10141766456806196</v>
      </c>
      <c r="M233" s="242"/>
      <c r="N233" s="16"/>
    </row>
    <row r="234" spans="1:14" ht="14.25">
      <c r="A234" s="107" t="s">
        <v>468</v>
      </c>
      <c r="B234" s="37">
        <f t="shared" si="66"/>
        <v>9345.02101</v>
      </c>
      <c r="C234" s="28">
        <v>8554.44</v>
      </c>
      <c r="D234" s="28">
        <f t="shared" si="54"/>
        <v>790.5810100000001</v>
      </c>
      <c r="E234" s="28">
        <v>316.03241</v>
      </c>
      <c r="F234" s="28">
        <v>474.5486</v>
      </c>
      <c r="G234" s="28"/>
      <c r="H234" s="16">
        <f t="shared" si="67"/>
        <v>1</v>
      </c>
      <c r="I234" s="16">
        <f t="shared" si="68"/>
        <v>0.9154008311855042</v>
      </c>
      <c r="J234" s="16">
        <f t="shared" si="69"/>
        <v>0.0845991688144958</v>
      </c>
      <c r="K234" s="16">
        <f t="shared" si="70"/>
        <v>0.03381826639681359</v>
      </c>
      <c r="L234" s="16">
        <f t="shared" si="71"/>
        <v>0.050780902417682204</v>
      </c>
      <c r="M234" s="242"/>
      <c r="N234" s="16"/>
    </row>
    <row r="235" spans="1:14" ht="14.25">
      <c r="A235" s="107" t="s">
        <v>504</v>
      </c>
      <c r="B235" s="37">
        <f t="shared" si="66"/>
        <v>5176.905699999999</v>
      </c>
      <c r="C235" s="28">
        <v>5037.954</v>
      </c>
      <c r="D235" s="28">
        <f aca="true" t="shared" si="72" ref="D235:D272">E235+F235</f>
        <v>138.9517</v>
      </c>
      <c r="E235" s="28">
        <v>0</v>
      </c>
      <c r="F235" s="28">
        <v>138.9517</v>
      </c>
      <c r="G235" s="28"/>
      <c r="H235" s="16">
        <f t="shared" si="67"/>
        <v>1</v>
      </c>
      <c r="I235" s="16">
        <f t="shared" si="68"/>
        <v>0.9731593140667021</v>
      </c>
      <c r="J235" s="16">
        <f t="shared" si="69"/>
        <v>0.026840685933297956</v>
      </c>
      <c r="K235" s="16">
        <f t="shared" si="70"/>
        <v>0</v>
      </c>
      <c r="L235" s="16">
        <f t="shared" si="71"/>
        <v>0.026840685933297956</v>
      </c>
      <c r="M235" s="242"/>
      <c r="N235" s="16"/>
    </row>
    <row r="236" spans="1:14" ht="14.25">
      <c r="A236" s="107" t="s">
        <v>262</v>
      </c>
      <c r="B236" s="37">
        <f t="shared" si="66"/>
        <v>6103.44193</v>
      </c>
      <c r="C236" s="28">
        <v>5353.99</v>
      </c>
      <c r="D236" s="28">
        <f t="shared" si="72"/>
        <v>749.4519300000001</v>
      </c>
      <c r="E236" s="28">
        <v>177.08073</v>
      </c>
      <c r="F236" s="28">
        <v>572.3712</v>
      </c>
      <c r="G236" s="28"/>
      <c r="H236" s="16">
        <f t="shared" si="67"/>
        <v>1</v>
      </c>
      <c r="I236" s="16">
        <f t="shared" si="68"/>
        <v>0.8772083131787902</v>
      </c>
      <c r="J236" s="16">
        <f t="shared" si="69"/>
        <v>0.12279168682120976</v>
      </c>
      <c r="K236" s="16">
        <f t="shared" si="70"/>
        <v>0.029013257114744104</v>
      </c>
      <c r="L236" s="16">
        <f t="shared" si="71"/>
        <v>0.09377842970646565</v>
      </c>
      <c r="M236" s="242"/>
      <c r="N236" s="16"/>
    </row>
    <row r="237" spans="1:14" ht="14.25">
      <c r="A237" s="107" t="s">
        <v>261</v>
      </c>
      <c r="B237" s="37">
        <f t="shared" si="66"/>
        <v>1363.956208</v>
      </c>
      <c r="C237" s="28">
        <v>1205.44</v>
      </c>
      <c r="D237" s="28">
        <f t="shared" si="72"/>
        <v>158.516208</v>
      </c>
      <c r="E237" s="28">
        <v>98.822628</v>
      </c>
      <c r="F237" s="28">
        <v>59.69358</v>
      </c>
      <c r="G237" s="28"/>
      <c r="H237" s="16">
        <f t="shared" si="67"/>
        <v>1</v>
      </c>
      <c r="I237" s="16">
        <f t="shared" si="68"/>
        <v>0.8837820400169328</v>
      </c>
      <c r="J237" s="16">
        <f t="shared" si="69"/>
        <v>0.11621795998306714</v>
      </c>
      <c r="K237" s="16">
        <f t="shared" si="70"/>
        <v>0.07245293318097497</v>
      </c>
      <c r="L237" s="16">
        <f t="shared" si="71"/>
        <v>0.04376502680209216</v>
      </c>
      <c r="M237" s="242"/>
      <c r="N237" s="16"/>
    </row>
    <row r="238" spans="1:14" ht="14.25">
      <c r="A238" s="107" t="s">
        <v>505</v>
      </c>
      <c r="B238" s="37">
        <f t="shared" si="66"/>
        <v>23273.966</v>
      </c>
      <c r="C238" s="28">
        <v>20191.9</v>
      </c>
      <c r="D238" s="28">
        <f t="shared" si="72"/>
        <v>3082.066</v>
      </c>
      <c r="E238" s="28">
        <v>750.452</v>
      </c>
      <c r="F238" s="28">
        <v>2331.614</v>
      </c>
      <c r="G238" s="28"/>
      <c r="H238" s="16">
        <f t="shared" si="67"/>
        <v>1</v>
      </c>
      <c r="I238" s="16">
        <f t="shared" si="68"/>
        <v>0.8675745251153156</v>
      </c>
      <c r="J238" s="16">
        <f t="shared" si="69"/>
        <v>0.13242547488468445</v>
      </c>
      <c r="K238" s="16">
        <f t="shared" si="70"/>
        <v>0.03224426812344746</v>
      </c>
      <c r="L238" s="16">
        <f t="shared" si="71"/>
        <v>0.100181206761237</v>
      </c>
      <c r="M238" s="242"/>
      <c r="N238" s="16"/>
    </row>
    <row r="239" spans="1:14" ht="14.25">
      <c r="A239" s="107" t="s">
        <v>506</v>
      </c>
      <c r="B239" s="37">
        <f t="shared" si="66"/>
        <v>22403.17314</v>
      </c>
      <c r="C239" s="28">
        <v>20882.7</v>
      </c>
      <c r="D239" s="28">
        <f t="shared" si="72"/>
        <v>1520.4731399999998</v>
      </c>
      <c r="E239" s="28">
        <v>493.11314</v>
      </c>
      <c r="F239" s="28">
        <v>1027.36</v>
      </c>
      <c r="G239" s="28"/>
      <c r="H239" s="16">
        <f t="shared" si="67"/>
        <v>1</v>
      </c>
      <c r="I239" s="16">
        <f t="shared" si="68"/>
        <v>0.9321313489612214</v>
      </c>
      <c r="J239" s="16">
        <f t="shared" si="69"/>
        <v>0.06786865103877869</v>
      </c>
      <c r="K239" s="16">
        <f t="shared" si="70"/>
        <v>0.022010861448888485</v>
      </c>
      <c r="L239" s="16">
        <f t="shared" si="71"/>
        <v>0.04585778958989021</v>
      </c>
      <c r="M239" s="242"/>
      <c r="N239" s="16"/>
    </row>
    <row r="240" spans="1:14" ht="14.25">
      <c r="A240" s="107" t="s">
        <v>266</v>
      </c>
      <c r="B240" s="37">
        <f t="shared" si="66"/>
        <v>9581.7954</v>
      </c>
      <c r="C240" s="28">
        <v>8554.44</v>
      </c>
      <c r="D240" s="28">
        <f t="shared" si="72"/>
        <v>1027.3554</v>
      </c>
      <c r="E240" s="28">
        <v>513.6777</v>
      </c>
      <c r="F240" s="28">
        <v>513.6777</v>
      </c>
      <c r="G240" s="28"/>
      <c r="H240" s="16">
        <f t="shared" si="67"/>
        <v>1</v>
      </c>
      <c r="I240" s="16">
        <f t="shared" si="68"/>
        <v>0.8927804908044686</v>
      </c>
      <c r="J240" s="16">
        <f t="shared" si="69"/>
        <v>0.10721950919553133</v>
      </c>
      <c r="K240" s="16">
        <f t="shared" si="70"/>
        <v>0.053609754597765666</v>
      </c>
      <c r="L240" s="16">
        <f t="shared" si="71"/>
        <v>0.053609754597765666</v>
      </c>
      <c r="M240" s="242"/>
      <c r="N240" s="16"/>
    </row>
    <row r="241" spans="1:14" ht="14.25">
      <c r="A241" s="107" t="s">
        <v>507</v>
      </c>
      <c r="B241" s="37">
        <f t="shared" si="66"/>
        <v>12308.6618</v>
      </c>
      <c r="C241" s="28">
        <v>11340</v>
      </c>
      <c r="D241" s="28">
        <f t="shared" si="72"/>
        <v>968.6618</v>
      </c>
      <c r="E241" s="28">
        <v>513.6777</v>
      </c>
      <c r="F241" s="28">
        <v>454.9841</v>
      </c>
      <c r="G241" s="28"/>
      <c r="H241" s="16">
        <f t="shared" si="67"/>
        <v>1</v>
      </c>
      <c r="I241" s="16">
        <f t="shared" si="68"/>
        <v>0.9213024278561297</v>
      </c>
      <c r="J241" s="16">
        <f t="shared" si="69"/>
        <v>0.07869757214387026</v>
      </c>
      <c r="K241" s="16">
        <f t="shared" si="70"/>
        <v>0.04173302576239441</v>
      </c>
      <c r="L241" s="16">
        <f t="shared" si="71"/>
        <v>0.03696454638147585</v>
      </c>
      <c r="M241" s="242"/>
      <c r="N241" s="16"/>
    </row>
    <row r="242" spans="1:14" ht="14.25">
      <c r="A242" s="231" t="s">
        <v>508</v>
      </c>
      <c r="B242" s="232">
        <f t="shared" si="66"/>
        <v>29377.5</v>
      </c>
      <c r="C242" s="233">
        <v>19460.1</v>
      </c>
      <c r="D242" s="233">
        <f t="shared" si="72"/>
        <v>9917.400000000001</v>
      </c>
      <c r="E242" s="233">
        <v>1639.86</v>
      </c>
      <c r="F242" s="233">
        <v>8277.54</v>
      </c>
      <c r="G242" s="233"/>
      <c r="H242" s="234">
        <f t="shared" si="67"/>
        <v>1</v>
      </c>
      <c r="I242" s="234">
        <f t="shared" si="68"/>
        <v>0.6624151136073525</v>
      </c>
      <c r="J242" s="234">
        <f t="shared" si="69"/>
        <v>0.3375848863926475</v>
      </c>
      <c r="K242" s="234">
        <f t="shared" si="70"/>
        <v>0.05582027061526678</v>
      </c>
      <c r="L242" s="234">
        <f t="shared" si="71"/>
        <v>0.28176461577738066</v>
      </c>
      <c r="M242" s="242"/>
      <c r="N242" s="16"/>
    </row>
    <row r="243" spans="1:14" ht="14.25">
      <c r="A243" s="231" t="s">
        <v>509</v>
      </c>
      <c r="B243" s="232">
        <f t="shared" si="66"/>
        <v>30643.58</v>
      </c>
      <c r="C243" s="233">
        <v>14975.91</v>
      </c>
      <c r="D243" s="233">
        <f t="shared" si="72"/>
        <v>15667.67</v>
      </c>
      <c r="E243" s="233">
        <v>2133.97</v>
      </c>
      <c r="F243" s="233">
        <v>13533.7</v>
      </c>
      <c r="G243" s="233"/>
      <c r="H243" s="234">
        <f t="shared" si="67"/>
        <v>1</v>
      </c>
      <c r="I243" s="234">
        <f t="shared" si="68"/>
        <v>0.4887128070545282</v>
      </c>
      <c r="J243" s="234">
        <f t="shared" si="69"/>
        <v>0.5112871929454718</v>
      </c>
      <c r="K243" s="234">
        <f t="shared" si="70"/>
        <v>0.06963840386795536</v>
      </c>
      <c r="L243" s="234">
        <f t="shared" si="71"/>
        <v>0.4416487890775164</v>
      </c>
      <c r="M243" s="242"/>
      <c r="N243" s="16"/>
    </row>
    <row r="244" spans="1:14" ht="14.25">
      <c r="A244" s="107" t="s">
        <v>267</v>
      </c>
      <c r="B244" s="37">
        <f t="shared" si="66"/>
        <v>4524.2758</v>
      </c>
      <c r="C244" s="28">
        <v>3931.34</v>
      </c>
      <c r="D244" s="28">
        <f t="shared" si="72"/>
        <v>592.9358</v>
      </c>
      <c r="E244" s="28">
        <v>237.7743</v>
      </c>
      <c r="F244" s="28">
        <v>355.1615</v>
      </c>
      <c r="G244" s="28"/>
      <c r="H244" s="16">
        <f t="shared" si="67"/>
        <v>1</v>
      </c>
      <c r="I244" s="16">
        <f t="shared" si="68"/>
        <v>0.8689434892541255</v>
      </c>
      <c r="J244" s="16">
        <f t="shared" si="69"/>
        <v>0.1310565107458745</v>
      </c>
      <c r="K244" s="16">
        <f t="shared" si="70"/>
        <v>0.052555217787562815</v>
      </c>
      <c r="L244" s="16">
        <f t="shared" si="71"/>
        <v>0.07850129295831168</v>
      </c>
      <c r="M244" s="242"/>
      <c r="N244" s="16"/>
    </row>
    <row r="245" spans="1:14" ht="14.25">
      <c r="A245" s="231" t="s">
        <v>268</v>
      </c>
      <c r="B245" s="232">
        <f t="shared" si="66"/>
        <v>5887.2263</v>
      </c>
      <c r="C245" s="233">
        <v>4899</v>
      </c>
      <c r="D245" s="233">
        <f t="shared" si="72"/>
        <v>988.2263</v>
      </c>
      <c r="E245" s="233">
        <v>276.9034</v>
      </c>
      <c r="F245" s="233">
        <v>711.3229</v>
      </c>
      <c r="G245" s="233"/>
      <c r="H245" s="234">
        <f t="shared" si="67"/>
        <v>0.9999999999999999</v>
      </c>
      <c r="I245" s="234">
        <f t="shared" si="68"/>
        <v>0.8321405956485823</v>
      </c>
      <c r="J245" s="234">
        <f t="shared" si="69"/>
        <v>0.16785940435141758</v>
      </c>
      <c r="K245" s="234">
        <f t="shared" si="70"/>
        <v>0.04703461118863393</v>
      </c>
      <c r="L245" s="234">
        <f t="shared" si="71"/>
        <v>0.12082479316278363</v>
      </c>
      <c r="M245" s="242"/>
      <c r="N245" s="16"/>
    </row>
    <row r="246" spans="1:24" ht="25.5">
      <c r="A246" s="237" t="s">
        <v>322</v>
      </c>
      <c r="B246" s="232">
        <f>SUM(B227:B245)</f>
        <v>284297.485398</v>
      </c>
      <c r="C246" s="232">
        <f>SUM(C227:C245)</f>
        <v>237375.714</v>
      </c>
      <c r="D246" s="232">
        <f>SUM(D227:D245)</f>
        <v>46921.771398000004</v>
      </c>
      <c r="E246" s="232">
        <f>SUM(E227:E245)</f>
        <v>11675.640317999998</v>
      </c>
      <c r="F246" s="232">
        <f>SUM(F227:F245)</f>
        <v>35246.13108000001</v>
      </c>
      <c r="G246" s="241"/>
      <c r="H246" s="240">
        <f t="shared" si="67"/>
        <v>1</v>
      </c>
      <c r="I246" s="240">
        <f t="shared" si="68"/>
        <v>0.8349553766460078</v>
      </c>
      <c r="J246" s="240">
        <f t="shared" si="69"/>
        <v>0.1650446233539922</v>
      </c>
      <c r="K246" s="240">
        <f t="shared" si="70"/>
        <v>0.04106839109623069</v>
      </c>
      <c r="L246" s="240">
        <f t="shared" si="71"/>
        <v>0.1239762322577615</v>
      </c>
      <c r="M246" s="242"/>
      <c r="S246" s="37"/>
      <c r="T246" s="89">
        <f>SUM(U246:V246)</f>
        <v>1</v>
      </c>
      <c r="U246" s="89">
        <f>C246/$B246</f>
        <v>0.8349553766460078</v>
      </c>
      <c r="V246" s="89">
        <f>D246/$B246</f>
        <v>0.1650446233539922</v>
      </c>
      <c r="W246" s="89">
        <f>E246/$B246</f>
        <v>0.04106839109623069</v>
      </c>
      <c r="X246" s="89">
        <f>F246/$B246</f>
        <v>0.1239762322577615</v>
      </c>
    </row>
    <row r="247" spans="1:14" ht="14.25">
      <c r="A247" s="107"/>
      <c r="B247" s="37"/>
      <c r="C247" s="28"/>
      <c r="D247" s="28"/>
      <c r="E247" s="28"/>
      <c r="F247" s="28"/>
      <c r="G247" s="28"/>
      <c r="I247" s="16"/>
      <c r="J247" s="16"/>
      <c r="K247" s="16"/>
      <c r="L247" s="16"/>
      <c r="M247" s="242"/>
      <c r="N247" s="16"/>
    </row>
    <row r="248" spans="1:14" ht="15">
      <c r="A248" s="148" t="s">
        <v>325</v>
      </c>
      <c r="B248" s="37"/>
      <c r="C248" s="28"/>
      <c r="D248" s="28"/>
      <c r="E248" s="28"/>
      <c r="F248" s="28"/>
      <c r="G248" s="28"/>
      <c r="I248" s="16"/>
      <c r="J248" s="16"/>
      <c r="K248" s="16"/>
      <c r="L248" s="16"/>
      <c r="M248" s="242"/>
      <c r="N248" s="16"/>
    </row>
    <row r="249" spans="1:14" ht="14.25">
      <c r="A249" s="107" t="s">
        <v>510</v>
      </c>
      <c r="B249" s="37">
        <f aca="true" t="shared" si="73" ref="B249:B267">C249+D249</f>
        <v>166606.71600000001</v>
      </c>
      <c r="C249" s="28">
        <v>153527</v>
      </c>
      <c r="D249" s="28">
        <f t="shared" si="72"/>
        <v>13079.716</v>
      </c>
      <c r="E249" s="28">
        <v>6539.858</v>
      </c>
      <c r="F249" s="28">
        <v>6539.858</v>
      </c>
      <c r="G249" s="28"/>
      <c r="H249" s="16">
        <f aca="true" t="shared" si="74" ref="H249:H268">SUM(I249:J249)</f>
        <v>1</v>
      </c>
      <c r="I249" s="16">
        <f aca="true" t="shared" si="75" ref="I249:I268">C249/$B249</f>
        <v>0.921493464885293</v>
      </c>
      <c r="J249" s="16">
        <f aca="true" t="shared" si="76" ref="J249:J268">D249/$B249</f>
        <v>0.0785065351147069</v>
      </c>
      <c r="K249" s="16">
        <f aca="true" t="shared" si="77" ref="K249:K268">E249/$B249</f>
        <v>0.03925326755735345</v>
      </c>
      <c r="L249" s="16">
        <f aca="true" t="shared" si="78" ref="L249:L268">F249/$B249</f>
        <v>0.03925326755735345</v>
      </c>
      <c r="M249" s="242"/>
      <c r="N249" s="16"/>
    </row>
    <row r="250" spans="1:14" ht="14.25">
      <c r="A250" s="107" t="s">
        <v>269</v>
      </c>
      <c r="B250" s="37">
        <f t="shared" si="73"/>
        <v>58261.770000000004</v>
      </c>
      <c r="C250" s="28">
        <v>50003.8</v>
      </c>
      <c r="D250" s="28">
        <f t="shared" si="72"/>
        <v>8257.970000000001</v>
      </c>
      <c r="E250" s="28">
        <v>2706.34</v>
      </c>
      <c r="F250" s="28">
        <v>5551.63</v>
      </c>
      <c r="G250" s="28"/>
      <c r="H250" s="16">
        <f t="shared" si="74"/>
        <v>1</v>
      </c>
      <c r="I250" s="16">
        <f t="shared" si="75"/>
        <v>0.8582609144898962</v>
      </c>
      <c r="J250" s="16">
        <f t="shared" si="76"/>
        <v>0.1417390855101038</v>
      </c>
      <c r="K250" s="16">
        <f t="shared" si="77"/>
        <v>0.04645138656103307</v>
      </c>
      <c r="L250" s="16">
        <f t="shared" si="78"/>
        <v>0.09528769894907071</v>
      </c>
      <c r="M250" s="242"/>
      <c r="N250" s="16"/>
    </row>
    <row r="251" spans="1:14" ht="14.25">
      <c r="A251" s="107" t="s">
        <v>270</v>
      </c>
      <c r="B251" s="37">
        <f t="shared" si="73"/>
        <v>3556.6134</v>
      </c>
      <c r="C251" s="28">
        <v>3279.71</v>
      </c>
      <c r="D251" s="28">
        <f t="shared" si="72"/>
        <v>276.90340000000003</v>
      </c>
      <c r="E251" s="28">
        <v>118.3872</v>
      </c>
      <c r="F251" s="28">
        <v>158.5162</v>
      </c>
      <c r="G251" s="28"/>
      <c r="H251" s="16">
        <f t="shared" si="74"/>
        <v>0.9999999999999999</v>
      </c>
      <c r="I251" s="16">
        <f t="shared" si="75"/>
        <v>0.9221440823453007</v>
      </c>
      <c r="J251" s="16">
        <f t="shared" si="76"/>
        <v>0.07785591765469928</v>
      </c>
      <c r="K251" s="16">
        <f t="shared" si="77"/>
        <v>0.033286496643126856</v>
      </c>
      <c r="L251" s="16">
        <f t="shared" si="78"/>
        <v>0.04456942101157241</v>
      </c>
      <c r="M251" s="242"/>
      <c r="N251" s="16"/>
    </row>
    <row r="252" spans="1:14" ht="14.25">
      <c r="A252" s="107" t="s">
        <v>271</v>
      </c>
      <c r="B252" s="37">
        <f t="shared" si="73"/>
        <v>6953.7096</v>
      </c>
      <c r="C252" s="28">
        <v>6519.29</v>
      </c>
      <c r="D252" s="28">
        <f t="shared" si="72"/>
        <v>434.4196</v>
      </c>
      <c r="E252" s="28">
        <v>217.2098</v>
      </c>
      <c r="F252" s="28">
        <v>217.2098</v>
      </c>
      <c r="G252" s="28"/>
      <c r="H252" s="16">
        <f t="shared" si="74"/>
        <v>1</v>
      </c>
      <c r="I252" s="16">
        <f t="shared" si="75"/>
        <v>0.9375269280730388</v>
      </c>
      <c r="J252" s="16">
        <f t="shared" si="76"/>
        <v>0.06247307192696111</v>
      </c>
      <c r="K252" s="16">
        <f t="shared" si="77"/>
        <v>0.031236535963480555</v>
      </c>
      <c r="L252" s="16">
        <f t="shared" si="78"/>
        <v>0.031236535963480555</v>
      </c>
      <c r="M252" s="242"/>
      <c r="N252" s="16"/>
    </row>
    <row r="253" spans="1:14" ht="14.25">
      <c r="A253" s="107" t="s">
        <v>511</v>
      </c>
      <c r="B253" s="37">
        <f t="shared" si="73"/>
        <v>32380.26</v>
      </c>
      <c r="C253" s="28">
        <v>29575.1</v>
      </c>
      <c r="D253" s="28">
        <f t="shared" si="72"/>
        <v>2805.16</v>
      </c>
      <c r="E253" s="28">
        <v>1461.77</v>
      </c>
      <c r="F253" s="28">
        <v>1343.39</v>
      </c>
      <c r="G253" s="28"/>
      <c r="H253" s="16">
        <f t="shared" si="74"/>
        <v>1</v>
      </c>
      <c r="I253" s="16">
        <f t="shared" si="75"/>
        <v>0.9133682064319434</v>
      </c>
      <c r="J253" s="16">
        <f t="shared" si="76"/>
        <v>0.08663179356805659</v>
      </c>
      <c r="K253" s="16">
        <f t="shared" si="77"/>
        <v>0.04514386234082123</v>
      </c>
      <c r="L253" s="16">
        <f t="shared" si="78"/>
        <v>0.04148793122723536</v>
      </c>
      <c r="M253" s="242"/>
      <c r="N253" s="16"/>
    </row>
    <row r="254" spans="1:14" ht="14.25">
      <c r="A254" s="107" t="s">
        <v>512</v>
      </c>
      <c r="B254" s="37">
        <f t="shared" si="73"/>
        <v>13078.6908</v>
      </c>
      <c r="C254" s="28">
        <v>12071.9</v>
      </c>
      <c r="D254" s="28">
        <f t="shared" si="72"/>
        <v>1006.7908</v>
      </c>
      <c r="E254" s="28">
        <v>434.4196</v>
      </c>
      <c r="F254" s="28">
        <v>572.3712</v>
      </c>
      <c r="G254" s="28"/>
      <c r="H254" s="16">
        <f t="shared" si="74"/>
        <v>1</v>
      </c>
      <c r="I254" s="16">
        <f t="shared" si="75"/>
        <v>0.9230205212894856</v>
      </c>
      <c r="J254" s="16">
        <f t="shared" si="76"/>
        <v>0.07697947871051436</v>
      </c>
      <c r="K254" s="16">
        <f t="shared" si="77"/>
        <v>0.03321583227581158</v>
      </c>
      <c r="L254" s="16">
        <f t="shared" si="78"/>
        <v>0.04376364643470278</v>
      </c>
      <c r="M254" s="242"/>
      <c r="N254" s="16"/>
    </row>
    <row r="255" spans="1:14" ht="14.25">
      <c r="A255" s="107" t="s">
        <v>513</v>
      </c>
      <c r="B255" s="37">
        <f t="shared" si="73"/>
        <v>2745.4698280000002</v>
      </c>
      <c r="C255" s="28">
        <v>2528.26</v>
      </c>
      <c r="D255" s="28">
        <f t="shared" si="72"/>
        <v>217.20982800000002</v>
      </c>
      <c r="E255" s="28">
        <v>118.3872</v>
      </c>
      <c r="F255" s="28">
        <v>98.822628</v>
      </c>
      <c r="G255" s="28"/>
      <c r="H255" s="16">
        <f t="shared" si="74"/>
        <v>1</v>
      </c>
      <c r="I255" s="16">
        <f t="shared" si="75"/>
        <v>0.920884277880325</v>
      </c>
      <c r="J255" s="16">
        <f t="shared" si="76"/>
        <v>0.07911572211967503</v>
      </c>
      <c r="K255" s="16">
        <f t="shared" si="77"/>
        <v>0.04312092553071029</v>
      </c>
      <c r="L255" s="16">
        <f t="shared" si="78"/>
        <v>0.035994796588964734</v>
      </c>
      <c r="M255" s="242"/>
      <c r="N255" s="16"/>
    </row>
    <row r="256" spans="1:14" ht="14.25">
      <c r="A256" s="107" t="s">
        <v>514</v>
      </c>
      <c r="B256" s="37">
        <f t="shared" si="73"/>
        <v>1541.0326300000002</v>
      </c>
      <c r="C256" s="28">
        <v>1442.21</v>
      </c>
      <c r="D256" s="28">
        <f t="shared" si="72"/>
        <v>98.82263</v>
      </c>
      <c r="E256" s="28">
        <v>79.2581</v>
      </c>
      <c r="F256" s="28">
        <v>19.56453</v>
      </c>
      <c r="G256" s="28"/>
      <c r="H256" s="16">
        <f t="shared" si="74"/>
        <v>0.9999999999999999</v>
      </c>
      <c r="I256" s="16">
        <f t="shared" si="75"/>
        <v>0.9358724610523009</v>
      </c>
      <c r="J256" s="16">
        <f t="shared" si="76"/>
        <v>0.06412753894769899</v>
      </c>
      <c r="K256" s="16">
        <f t="shared" si="77"/>
        <v>0.05143181166773866</v>
      </c>
      <c r="L256" s="16">
        <f t="shared" si="78"/>
        <v>0.012695727279960321</v>
      </c>
      <c r="M256" s="242"/>
      <c r="N256" s="16"/>
    </row>
    <row r="257" spans="1:14" ht="14.25">
      <c r="A257" s="107" t="s">
        <v>515</v>
      </c>
      <c r="B257" s="37">
        <f t="shared" si="73"/>
        <v>4919.5696</v>
      </c>
      <c r="C257" s="28">
        <v>4484.15</v>
      </c>
      <c r="D257" s="28">
        <f t="shared" si="72"/>
        <v>435.4196</v>
      </c>
      <c r="E257" s="28">
        <v>237.7743</v>
      </c>
      <c r="F257" s="28">
        <v>197.6453</v>
      </c>
      <c r="G257" s="28"/>
      <c r="H257" s="16">
        <f t="shared" si="74"/>
        <v>1</v>
      </c>
      <c r="I257" s="16">
        <f t="shared" si="75"/>
        <v>0.9114923386793836</v>
      </c>
      <c r="J257" s="16">
        <f t="shared" si="76"/>
        <v>0.08850766132061634</v>
      </c>
      <c r="K257" s="16">
        <f t="shared" si="77"/>
        <v>0.04833233785329514</v>
      </c>
      <c r="L257" s="16">
        <f t="shared" si="78"/>
        <v>0.04017532346732121</v>
      </c>
      <c r="M257" s="242"/>
      <c r="N257" s="16"/>
    </row>
    <row r="258" spans="1:14" ht="14.25">
      <c r="A258" s="107" t="s">
        <v>516</v>
      </c>
      <c r="B258" s="37">
        <f t="shared" si="73"/>
        <v>12031.829600000001</v>
      </c>
      <c r="C258" s="28">
        <v>10767.7</v>
      </c>
      <c r="D258" s="28">
        <f t="shared" si="72"/>
        <v>1264.1296000000002</v>
      </c>
      <c r="E258" s="28">
        <v>572.3712</v>
      </c>
      <c r="F258" s="28">
        <v>691.7584</v>
      </c>
      <c r="G258" s="28"/>
      <c r="H258" s="16">
        <f t="shared" si="74"/>
        <v>1</v>
      </c>
      <c r="I258" s="16">
        <f t="shared" si="75"/>
        <v>0.8949345492725396</v>
      </c>
      <c r="J258" s="16">
        <f t="shared" si="76"/>
        <v>0.10506545072746044</v>
      </c>
      <c r="K258" s="16">
        <f t="shared" si="77"/>
        <v>0.04757141839841216</v>
      </c>
      <c r="L258" s="16">
        <f t="shared" si="78"/>
        <v>0.057494032329048275</v>
      </c>
      <c r="M258" s="242"/>
      <c r="N258" s="16"/>
    </row>
    <row r="259" spans="1:14" ht="14.25">
      <c r="A259" s="107" t="s">
        <v>517</v>
      </c>
      <c r="B259" s="37">
        <f t="shared" si="73"/>
        <v>10490.7618</v>
      </c>
      <c r="C259" s="28">
        <v>9522.1</v>
      </c>
      <c r="D259" s="28">
        <f t="shared" si="72"/>
        <v>968.6618</v>
      </c>
      <c r="E259" s="28">
        <v>592.9358</v>
      </c>
      <c r="F259" s="28">
        <v>375.726</v>
      </c>
      <c r="G259" s="28"/>
      <c r="H259" s="16">
        <f t="shared" si="74"/>
        <v>1</v>
      </c>
      <c r="I259" s="16">
        <f t="shared" si="75"/>
        <v>0.907665256492622</v>
      </c>
      <c r="J259" s="16">
        <f t="shared" si="76"/>
        <v>0.09233474350737808</v>
      </c>
      <c r="K259" s="16">
        <f t="shared" si="77"/>
        <v>0.05651980392882431</v>
      </c>
      <c r="L259" s="16">
        <f t="shared" si="78"/>
        <v>0.03581493957855377</v>
      </c>
      <c r="M259" s="242"/>
      <c r="N259" s="16"/>
    </row>
    <row r="260" spans="1:14" ht="14.25">
      <c r="A260" s="107" t="s">
        <v>518</v>
      </c>
      <c r="B260" s="37">
        <f t="shared" si="73"/>
        <v>15568.8911</v>
      </c>
      <c r="C260" s="28">
        <v>13948.6</v>
      </c>
      <c r="D260" s="28">
        <f t="shared" si="72"/>
        <v>1620.2911</v>
      </c>
      <c r="E260" s="28">
        <v>790.581</v>
      </c>
      <c r="F260" s="28">
        <v>829.7101</v>
      </c>
      <c r="G260" s="28"/>
      <c r="H260" s="16">
        <f t="shared" si="74"/>
        <v>1</v>
      </c>
      <c r="I260" s="16">
        <f t="shared" si="75"/>
        <v>0.8959276489511832</v>
      </c>
      <c r="J260" s="16">
        <f t="shared" si="76"/>
        <v>0.10407235104881682</v>
      </c>
      <c r="K260" s="16">
        <f t="shared" si="77"/>
        <v>0.050779531754833844</v>
      </c>
      <c r="L260" s="16">
        <f t="shared" si="78"/>
        <v>0.05329281929398298</v>
      </c>
      <c r="M260" s="242"/>
      <c r="N260" s="16"/>
    </row>
    <row r="261" spans="1:14" ht="14.25">
      <c r="A261" s="107" t="s">
        <v>519</v>
      </c>
      <c r="B261" s="37">
        <f t="shared" si="73"/>
        <v>90148.97</v>
      </c>
      <c r="C261" s="28">
        <v>80942.9</v>
      </c>
      <c r="D261" s="28">
        <f t="shared" si="72"/>
        <v>9206.07</v>
      </c>
      <c r="E261" s="28">
        <v>4642.66</v>
      </c>
      <c r="F261" s="28">
        <v>4563.41</v>
      </c>
      <c r="G261" s="28"/>
      <c r="H261" s="16">
        <f t="shared" si="74"/>
        <v>0.9999999999999999</v>
      </c>
      <c r="I261" s="16">
        <f t="shared" si="75"/>
        <v>0.8978793656766128</v>
      </c>
      <c r="J261" s="16">
        <f t="shared" si="76"/>
        <v>0.10212063432338717</v>
      </c>
      <c r="K261" s="16">
        <f t="shared" si="77"/>
        <v>0.05149986738617202</v>
      </c>
      <c r="L261" s="16">
        <f t="shared" si="78"/>
        <v>0.05062076693721514</v>
      </c>
      <c r="M261" s="242"/>
      <c r="N261" s="16"/>
    </row>
    <row r="262" spans="1:14" ht="14.25">
      <c r="A262" s="107" t="s">
        <v>520</v>
      </c>
      <c r="B262" s="37">
        <f t="shared" si="73"/>
        <v>21178.146999999997</v>
      </c>
      <c r="C262" s="28">
        <v>18254.6</v>
      </c>
      <c r="D262" s="28">
        <f t="shared" si="72"/>
        <v>2923.547</v>
      </c>
      <c r="E262" s="28">
        <v>1165.307</v>
      </c>
      <c r="F262" s="28">
        <v>1758.24</v>
      </c>
      <c r="G262" s="28"/>
      <c r="H262" s="16">
        <f t="shared" si="74"/>
        <v>1</v>
      </c>
      <c r="I262" s="16">
        <f t="shared" si="75"/>
        <v>0.8619545421041794</v>
      </c>
      <c r="J262" s="16">
        <f t="shared" si="76"/>
        <v>0.13804545789582065</v>
      </c>
      <c r="K262" s="16">
        <f t="shared" si="77"/>
        <v>0.05502403019489855</v>
      </c>
      <c r="L262" s="16">
        <f t="shared" si="78"/>
        <v>0.08302142770092209</v>
      </c>
      <c r="M262" s="242"/>
      <c r="N262" s="16"/>
    </row>
    <row r="263" spans="1:14" ht="14.25">
      <c r="A263" s="107" t="s">
        <v>521</v>
      </c>
      <c r="B263" s="37">
        <f t="shared" si="73"/>
        <v>11420.300099999999</v>
      </c>
      <c r="C263" s="28">
        <v>9759.88</v>
      </c>
      <c r="D263" s="28">
        <f t="shared" si="72"/>
        <v>1660.4201</v>
      </c>
      <c r="E263" s="28">
        <v>790.581</v>
      </c>
      <c r="F263" s="28">
        <v>869.8391</v>
      </c>
      <c r="G263" s="28"/>
      <c r="H263" s="16">
        <f t="shared" si="74"/>
        <v>1</v>
      </c>
      <c r="I263" s="16">
        <f t="shared" si="75"/>
        <v>0.854608015073089</v>
      </c>
      <c r="J263" s="16">
        <f t="shared" si="76"/>
        <v>0.145391984926911</v>
      </c>
      <c r="K263" s="16">
        <f t="shared" si="77"/>
        <v>0.06922593916774569</v>
      </c>
      <c r="L263" s="16">
        <f t="shared" si="78"/>
        <v>0.0761660457591653</v>
      </c>
      <c r="M263" s="242"/>
      <c r="N263" s="16"/>
    </row>
    <row r="264" spans="1:14" ht="14.25">
      <c r="A264" s="107" t="s">
        <v>522</v>
      </c>
      <c r="B264" s="37">
        <f t="shared" si="73"/>
        <v>14125.6296</v>
      </c>
      <c r="C264" s="28">
        <v>12861.5</v>
      </c>
      <c r="D264" s="28">
        <f t="shared" si="72"/>
        <v>1264.1296</v>
      </c>
      <c r="E264" s="28">
        <v>632.0648</v>
      </c>
      <c r="F264" s="28">
        <v>632.0648</v>
      </c>
      <c r="G264" s="28"/>
      <c r="H264" s="16">
        <f t="shared" si="74"/>
        <v>1</v>
      </c>
      <c r="I264" s="16">
        <f t="shared" si="75"/>
        <v>0.9105080880784244</v>
      </c>
      <c r="J264" s="16">
        <f t="shared" si="76"/>
        <v>0.08949191192157552</v>
      </c>
      <c r="K264" s="16">
        <f t="shared" si="77"/>
        <v>0.04474595596078776</v>
      </c>
      <c r="L264" s="16">
        <f t="shared" si="78"/>
        <v>0.04474595596078776</v>
      </c>
      <c r="M264" s="242"/>
      <c r="N264" s="16"/>
    </row>
    <row r="265" spans="1:14" ht="25.5">
      <c r="A265" s="107" t="s">
        <v>523</v>
      </c>
      <c r="B265" s="37">
        <f t="shared" si="73"/>
        <v>1600.7226300000002</v>
      </c>
      <c r="C265" s="28">
        <v>1501.9</v>
      </c>
      <c r="D265" s="28">
        <f t="shared" si="72"/>
        <v>98.82263</v>
      </c>
      <c r="E265" s="28">
        <v>19.56453</v>
      </c>
      <c r="F265" s="28">
        <v>79.2581</v>
      </c>
      <c r="G265" s="28"/>
      <c r="H265" s="16">
        <f t="shared" si="74"/>
        <v>1</v>
      </c>
      <c r="I265" s="16">
        <f t="shared" si="75"/>
        <v>0.938263739046408</v>
      </c>
      <c r="J265" s="16">
        <f t="shared" si="76"/>
        <v>0.061736260953591936</v>
      </c>
      <c r="K265" s="16">
        <f t="shared" si="77"/>
        <v>0.01222231111957229</v>
      </c>
      <c r="L265" s="16">
        <f t="shared" si="78"/>
        <v>0.04951394983401965</v>
      </c>
      <c r="M265" s="242"/>
      <c r="N265" s="16"/>
    </row>
    <row r="266" spans="1:14" ht="14.25">
      <c r="A266" s="107" t="s">
        <v>524</v>
      </c>
      <c r="B266" s="37">
        <f t="shared" si="73"/>
        <v>4346.1915</v>
      </c>
      <c r="C266" s="28">
        <v>3990.03</v>
      </c>
      <c r="D266" s="28">
        <f t="shared" si="72"/>
        <v>356.1615</v>
      </c>
      <c r="E266" s="28">
        <v>158.5162</v>
      </c>
      <c r="F266" s="28">
        <v>197.6453</v>
      </c>
      <c r="G266" s="28"/>
      <c r="H266" s="16">
        <f t="shared" si="74"/>
        <v>1</v>
      </c>
      <c r="I266" s="16">
        <f t="shared" si="75"/>
        <v>0.9180520462570506</v>
      </c>
      <c r="J266" s="16">
        <f t="shared" si="76"/>
        <v>0.08194795374294943</v>
      </c>
      <c r="K266" s="16">
        <f t="shared" si="77"/>
        <v>0.03647243799542657</v>
      </c>
      <c r="L266" s="16">
        <f t="shared" si="78"/>
        <v>0.04547551574752286</v>
      </c>
      <c r="M266" s="242"/>
      <c r="N266" s="16"/>
    </row>
    <row r="267" spans="1:14" ht="14.25">
      <c r="A267" s="231" t="s">
        <v>525</v>
      </c>
      <c r="B267" s="232">
        <f t="shared" si="73"/>
        <v>35838.05</v>
      </c>
      <c r="C267" s="233">
        <v>30207.16</v>
      </c>
      <c r="D267" s="233">
        <f t="shared" si="72"/>
        <v>5630.889999999999</v>
      </c>
      <c r="E267" s="233">
        <v>1778.81</v>
      </c>
      <c r="F267" s="233">
        <v>3852.08</v>
      </c>
      <c r="G267" s="233"/>
      <c r="H267" s="234">
        <f t="shared" si="74"/>
        <v>1</v>
      </c>
      <c r="I267" s="234">
        <f t="shared" si="75"/>
        <v>0.8428795651549121</v>
      </c>
      <c r="J267" s="234">
        <f t="shared" si="76"/>
        <v>0.1571204348450878</v>
      </c>
      <c r="K267" s="234">
        <f t="shared" si="77"/>
        <v>0.049634675993811044</v>
      </c>
      <c r="L267" s="234">
        <f t="shared" si="78"/>
        <v>0.10748575885127677</v>
      </c>
      <c r="M267" s="242"/>
      <c r="N267" s="16"/>
    </row>
    <row r="268" spans="1:24" ht="14.25">
      <c r="A268" s="109" t="s">
        <v>323</v>
      </c>
      <c r="B268" s="37">
        <f>SUM(B249:B267)</f>
        <v>506793.3251879999</v>
      </c>
      <c r="C268" s="37">
        <f>SUM(C249:C267)</f>
        <v>455187.79</v>
      </c>
      <c r="D268" s="37">
        <f>SUM(D249:D267)</f>
        <v>51605.53518800001</v>
      </c>
      <c r="E268" s="37">
        <f>SUM(E249:E267)</f>
        <v>23056.795729999994</v>
      </c>
      <c r="F268" s="37">
        <f>SUM(F249:F267)</f>
        <v>28548.739458000004</v>
      </c>
      <c r="H268" s="89">
        <f t="shared" si="74"/>
        <v>1.0000000000000002</v>
      </c>
      <c r="I268" s="89">
        <f t="shared" si="75"/>
        <v>0.898172425280352</v>
      </c>
      <c r="J268" s="89">
        <f t="shared" si="76"/>
        <v>0.10182757471964816</v>
      </c>
      <c r="K268" s="89">
        <f t="shared" si="77"/>
        <v>0.04549546054389499</v>
      </c>
      <c r="L268" s="89">
        <f t="shared" si="78"/>
        <v>0.05633211417575315</v>
      </c>
      <c r="M268" s="242"/>
      <c r="S268" s="37"/>
      <c r="T268" s="89" t="e">
        <f>SUM(U268:V268)</f>
        <v>#REF!</v>
      </c>
      <c r="U268" s="89" t="e">
        <f>#REF!/#REF!</f>
        <v>#REF!</v>
      </c>
      <c r="V268" s="89" t="e">
        <f>#REF!/#REF!</f>
        <v>#REF!</v>
      </c>
      <c r="W268" s="89" t="e">
        <f>#REF!/#REF!</f>
        <v>#REF!</v>
      </c>
      <c r="X268" s="89" t="e">
        <f>#REF!/#REF!</f>
        <v>#REF!</v>
      </c>
    </row>
    <row r="269" spans="1:14" ht="14.25">
      <c r="A269" s="107"/>
      <c r="B269" s="37"/>
      <c r="C269" s="28"/>
      <c r="D269" s="28"/>
      <c r="E269" s="28"/>
      <c r="F269" s="28"/>
      <c r="G269" s="28"/>
      <c r="I269" s="16"/>
      <c r="J269" s="16"/>
      <c r="K269" s="16"/>
      <c r="L269" s="16"/>
      <c r="M269" s="242"/>
      <c r="N269" s="16"/>
    </row>
    <row r="270" spans="1:14" ht="15">
      <c r="A270" s="148" t="s">
        <v>324</v>
      </c>
      <c r="B270" s="37"/>
      <c r="C270" s="28"/>
      <c r="D270" s="28"/>
      <c r="E270" s="28"/>
      <c r="F270" s="28"/>
      <c r="G270" s="28"/>
      <c r="I270" s="16"/>
      <c r="J270" s="16"/>
      <c r="K270" s="16"/>
      <c r="L270" s="16"/>
      <c r="M270" s="242"/>
      <c r="N270" s="16"/>
    </row>
    <row r="271" spans="1:14" ht="25.5">
      <c r="A271" s="107" t="s">
        <v>526</v>
      </c>
      <c r="B271" s="37">
        <f aca="true" t="shared" si="79" ref="B271:B278">C271+D271</f>
        <v>16457.2556</v>
      </c>
      <c r="C271" s="28">
        <v>14817.4</v>
      </c>
      <c r="D271" s="28">
        <f t="shared" si="72"/>
        <v>1639.8556</v>
      </c>
      <c r="E271" s="28">
        <v>474.5486</v>
      </c>
      <c r="F271" s="28">
        <v>1165.307</v>
      </c>
      <c r="G271" s="28"/>
      <c r="H271" s="16">
        <f aca="true" t="shared" si="80" ref="H271:H279">SUM(I271:J271)</f>
        <v>1</v>
      </c>
      <c r="I271" s="16">
        <f aca="true" t="shared" si="81" ref="I271:I279">C271/$B271</f>
        <v>0.9003566791537223</v>
      </c>
      <c r="J271" s="16">
        <f aca="true" t="shared" si="82" ref="J271:J279">D271/$B271</f>
        <v>0.09964332084627768</v>
      </c>
      <c r="K271" s="16">
        <f aca="true" t="shared" si="83" ref="K271:K279">E271/$B271</f>
        <v>0.02883522086149042</v>
      </c>
      <c r="L271" s="16">
        <f aca="true" t="shared" si="84" ref="L271:L279">F271/$B271</f>
        <v>0.07080809998478725</v>
      </c>
      <c r="M271" s="242"/>
      <c r="N271" s="16"/>
    </row>
    <row r="272" spans="1:14" ht="25.5">
      <c r="A272" s="107" t="s">
        <v>527</v>
      </c>
      <c r="B272" s="37">
        <f t="shared" si="79"/>
        <v>5118.215279999999</v>
      </c>
      <c r="C272" s="28">
        <v>4919.57</v>
      </c>
      <c r="D272" s="28">
        <f t="shared" si="72"/>
        <v>198.64527999999999</v>
      </c>
      <c r="E272" s="28">
        <v>59.69358</v>
      </c>
      <c r="F272" s="28">
        <v>138.9517</v>
      </c>
      <c r="G272" s="28"/>
      <c r="H272" s="16">
        <f t="shared" si="80"/>
        <v>1</v>
      </c>
      <c r="I272" s="16">
        <f t="shared" si="81"/>
        <v>0.9611885649327357</v>
      </c>
      <c r="J272" s="16">
        <f t="shared" si="82"/>
        <v>0.03881143506726431</v>
      </c>
      <c r="K272" s="16">
        <f t="shared" si="83"/>
        <v>0.01166296779919738</v>
      </c>
      <c r="L272" s="16">
        <f t="shared" si="84"/>
        <v>0.02714846726806693</v>
      </c>
      <c r="M272" s="242"/>
      <c r="N272" s="16"/>
    </row>
    <row r="273" spans="1:14" ht="14.25">
      <c r="A273" s="107" t="s">
        <v>528</v>
      </c>
      <c r="B273" s="37">
        <f t="shared" si="79"/>
        <v>1500.90453</v>
      </c>
      <c r="C273" s="28">
        <v>1481.34</v>
      </c>
      <c r="D273" s="28">
        <f aca="true" t="shared" si="85" ref="D273:D313">E273+F273</f>
        <v>19.56453</v>
      </c>
      <c r="E273" s="28">
        <v>19.56453</v>
      </c>
      <c r="F273" s="28">
        <v>0</v>
      </c>
      <c r="G273" s="28"/>
      <c r="H273" s="16">
        <f t="shared" si="80"/>
        <v>0.9999999999999999</v>
      </c>
      <c r="I273" s="16">
        <f t="shared" si="81"/>
        <v>0.9869648404619046</v>
      </c>
      <c r="J273" s="16">
        <f t="shared" si="82"/>
        <v>0.013035159538095338</v>
      </c>
      <c r="K273" s="16">
        <f t="shared" si="83"/>
        <v>0.013035159538095338</v>
      </c>
      <c r="L273" s="16">
        <f t="shared" si="84"/>
        <v>0</v>
      </c>
      <c r="M273" s="242"/>
      <c r="N273" s="16"/>
    </row>
    <row r="274" spans="1:14" ht="25.5">
      <c r="A274" s="107" t="s">
        <v>529</v>
      </c>
      <c r="B274" s="37">
        <f t="shared" si="79"/>
        <v>54705.13</v>
      </c>
      <c r="C274" s="28">
        <v>48541</v>
      </c>
      <c r="D274" s="28">
        <f t="shared" si="85"/>
        <v>6164.13</v>
      </c>
      <c r="E274" s="28">
        <v>2113.4</v>
      </c>
      <c r="F274" s="28">
        <v>4050.73</v>
      </c>
      <c r="G274" s="28"/>
      <c r="H274" s="16">
        <f t="shared" si="80"/>
        <v>1</v>
      </c>
      <c r="I274" s="16">
        <f t="shared" si="81"/>
        <v>0.8873208051968802</v>
      </c>
      <c r="J274" s="16">
        <f t="shared" si="82"/>
        <v>0.11267919480311993</v>
      </c>
      <c r="K274" s="16">
        <f t="shared" si="83"/>
        <v>0.038632574312500494</v>
      </c>
      <c r="L274" s="16">
        <f t="shared" si="84"/>
        <v>0.07404662049061944</v>
      </c>
      <c r="M274" s="242"/>
      <c r="N274" s="16"/>
    </row>
    <row r="275" spans="1:14" ht="14.25">
      <c r="A275" s="231" t="s">
        <v>530</v>
      </c>
      <c r="B275" s="232">
        <f t="shared" si="79"/>
        <v>58024.05</v>
      </c>
      <c r="C275" s="233">
        <v>43404.3</v>
      </c>
      <c r="D275" s="233">
        <f t="shared" si="85"/>
        <v>14619.75</v>
      </c>
      <c r="E275" s="233">
        <v>3812.95</v>
      </c>
      <c r="F275" s="233">
        <v>10806.8</v>
      </c>
      <c r="G275" s="233"/>
      <c r="H275" s="234">
        <f t="shared" si="80"/>
        <v>1</v>
      </c>
      <c r="I275" s="234">
        <f t="shared" si="81"/>
        <v>0.7480398214188771</v>
      </c>
      <c r="J275" s="234">
        <f t="shared" si="82"/>
        <v>0.2519601785811228</v>
      </c>
      <c r="K275" s="234">
        <f t="shared" si="83"/>
        <v>0.06571326889453596</v>
      </c>
      <c r="L275" s="234">
        <f t="shared" si="84"/>
        <v>0.18624690968658683</v>
      </c>
      <c r="M275" s="242"/>
      <c r="N275" s="16"/>
    </row>
    <row r="276" spans="1:14" ht="25.5">
      <c r="A276" s="107" t="s">
        <v>531</v>
      </c>
      <c r="B276" s="37">
        <f t="shared" si="79"/>
        <v>4386.32478</v>
      </c>
      <c r="C276" s="28">
        <v>4208.244</v>
      </c>
      <c r="D276" s="28">
        <f t="shared" si="85"/>
        <v>178.08078</v>
      </c>
      <c r="E276" s="28">
        <v>59.69358</v>
      </c>
      <c r="F276" s="28">
        <v>118.3872</v>
      </c>
      <c r="G276" s="28"/>
      <c r="H276" s="16">
        <f t="shared" si="80"/>
        <v>1</v>
      </c>
      <c r="I276" s="16">
        <f t="shared" si="81"/>
        <v>0.9594009133085671</v>
      </c>
      <c r="J276" s="16">
        <f t="shared" si="82"/>
        <v>0.04059908669143282</v>
      </c>
      <c r="K276" s="16">
        <f t="shared" si="83"/>
        <v>0.013609019622117448</v>
      </c>
      <c r="L276" s="16">
        <f t="shared" si="84"/>
        <v>0.026990067069315376</v>
      </c>
      <c r="M276" s="242"/>
      <c r="N276" s="16"/>
    </row>
    <row r="277" spans="1:14" ht="14.25">
      <c r="A277" s="231" t="s">
        <v>532</v>
      </c>
      <c r="B277" s="232">
        <f t="shared" si="79"/>
        <v>172691.02</v>
      </c>
      <c r="C277" s="233">
        <v>133948</v>
      </c>
      <c r="D277" s="233">
        <f t="shared" si="85"/>
        <v>38743.02</v>
      </c>
      <c r="E277" s="233">
        <v>7784.42</v>
      </c>
      <c r="F277" s="233">
        <v>30958.6</v>
      </c>
      <c r="G277" s="233"/>
      <c r="H277" s="234">
        <f t="shared" si="80"/>
        <v>1</v>
      </c>
      <c r="I277" s="234">
        <f t="shared" si="81"/>
        <v>0.7756512179961645</v>
      </c>
      <c r="J277" s="234">
        <f t="shared" si="82"/>
        <v>0.2243487820038355</v>
      </c>
      <c r="K277" s="234">
        <f t="shared" si="83"/>
        <v>0.04507715572008319</v>
      </c>
      <c r="L277" s="234">
        <f t="shared" si="84"/>
        <v>0.17927162628375234</v>
      </c>
      <c r="M277" s="242"/>
      <c r="N277" s="16"/>
    </row>
    <row r="278" spans="1:14" ht="14.25">
      <c r="A278" s="107" t="s">
        <v>533</v>
      </c>
      <c r="B278" s="37">
        <f t="shared" si="79"/>
        <v>7902.8065</v>
      </c>
      <c r="C278" s="28">
        <v>7132.79</v>
      </c>
      <c r="D278" s="28">
        <f t="shared" si="85"/>
        <v>770.0165</v>
      </c>
      <c r="E278" s="28">
        <v>256.3388</v>
      </c>
      <c r="F278" s="28">
        <v>513.6777</v>
      </c>
      <c r="G278" s="28"/>
      <c r="H278" s="16">
        <f t="shared" si="80"/>
        <v>1</v>
      </c>
      <c r="I278" s="16">
        <f t="shared" si="81"/>
        <v>0.902564171348495</v>
      </c>
      <c r="J278" s="16">
        <f t="shared" si="82"/>
        <v>0.097435828651505</v>
      </c>
      <c r="K278" s="16">
        <f t="shared" si="83"/>
        <v>0.0324364262240256</v>
      </c>
      <c r="L278" s="16">
        <f t="shared" si="84"/>
        <v>0.0649994024274794</v>
      </c>
      <c r="M278" s="242"/>
      <c r="N278" s="16"/>
    </row>
    <row r="279" spans="1:24" ht="14.25">
      <c r="A279" s="237" t="s">
        <v>326</v>
      </c>
      <c r="B279" s="232">
        <f>SUM(B271:B278)</f>
        <v>320785.70668999996</v>
      </c>
      <c r="C279" s="232">
        <f>SUM(C271:C278)</f>
        <v>258452.644</v>
      </c>
      <c r="D279" s="232">
        <f>SUM(D271:D278)</f>
        <v>62333.06268999999</v>
      </c>
      <c r="E279" s="232">
        <f>SUM(E271:E278)</f>
        <v>14580.60909</v>
      </c>
      <c r="F279" s="232">
        <f>SUM(F271:F278)</f>
        <v>47752.45359999999</v>
      </c>
      <c r="G279" s="241"/>
      <c r="H279" s="240">
        <f t="shared" si="80"/>
        <v>1.0000000000000002</v>
      </c>
      <c r="I279" s="240">
        <f t="shared" si="81"/>
        <v>0.8056862840518103</v>
      </c>
      <c r="J279" s="240">
        <f t="shared" si="82"/>
        <v>0.19431371594818983</v>
      </c>
      <c r="K279" s="240">
        <f t="shared" si="83"/>
        <v>0.04545280162401491</v>
      </c>
      <c r="L279" s="240">
        <f t="shared" si="84"/>
        <v>0.14886091432417492</v>
      </c>
      <c r="M279" s="242"/>
      <c r="S279" s="37"/>
      <c r="T279" s="89">
        <f>SUM(U279:V279)</f>
        <v>1.0000000000000002</v>
      </c>
      <c r="U279" s="89">
        <f>C268/$B268</f>
        <v>0.898172425280352</v>
      </c>
      <c r="V279" s="89">
        <f>D268/$B268</f>
        <v>0.10182757471964816</v>
      </c>
      <c r="W279" s="89">
        <f>E268/$B268</f>
        <v>0.04549546054389499</v>
      </c>
      <c r="X279" s="89">
        <f>F268/$B268</f>
        <v>0.05633211417575315</v>
      </c>
    </row>
    <row r="280" spans="1:14" ht="14.25">
      <c r="A280" s="107"/>
      <c r="B280" s="37"/>
      <c r="C280" s="28"/>
      <c r="D280" s="28"/>
      <c r="E280" s="28"/>
      <c r="F280" s="28"/>
      <c r="G280" s="28"/>
      <c r="I280" s="16"/>
      <c r="J280" s="16"/>
      <c r="K280" s="16"/>
      <c r="L280" s="16"/>
      <c r="M280" s="242"/>
      <c r="N280" s="16"/>
    </row>
    <row r="281" spans="1:14" ht="15">
      <c r="A281" s="148" t="s">
        <v>327</v>
      </c>
      <c r="B281" s="37"/>
      <c r="C281" s="28"/>
      <c r="D281" s="28"/>
      <c r="E281" s="28"/>
      <c r="F281" s="28"/>
      <c r="G281" s="28"/>
      <c r="I281" s="16"/>
      <c r="J281" s="16"/>
      <c r="K281" s="16"/>
      <c r="L281" s="16"/>
      <c r="M281" s="242"/>
      <c r="N281" s="16"/>
    </row>
    <row r="282" spans="1:14" ht="14.25">
      <c r="A282" s="231" t="s">
        <v>534</v>
      </c>
      <c r="B282" s="232">
        <f aca="true" t="shared" si="86" ref="B282:B298">C282+D282</f>
        <v>31788.352000000003</v>
      </c>
      <c r="C282" s="233">
        <v>25525.4</v>
      </c>
      <c r="D282" s="233">
        <f t="shared" si="85"/>
        <v>6262.952</v>
      </c>
      <c r="E282" s="233">
        <v>1580.162</v>
      </c>
      <c r="F282" s="233">
        <v>4682.79</v>
      </c>
      <c r="G282" s="233"/>
      <c r="H282" s="234">
        <f aca="true" t="shared" si="87" ref="H282:H299">SUM(I282:J282)</f>
        <v>0.9999999999999999</v>
      </c>
      <c r="I282" s="234">
        <f aca="true" t="shared" si="88" ref="I282:I299">C282/$B282</f>
        <v>0.8029796574544034</v>
      </c>
      <c r="J282" s="234">
        <f aca="true" t="shared" si="89" ref="J282:J299">D282/$B282</f>
        <v>0.19702034254559656</v>
      </c>
      <c r="K282" s="234">
        <f aca="true" t="shared" si="90" ref="K282:K299">E282/$B282</f>
        <v>0.049708836746239625</v>
      </c>
      <c r="L282" s="234">
        <f aca="true" t="shared" si="91" ref="L282:L299">F282/$B282</f>
        <v>0.14731150579935692</v>
      </c>
      <c r="M282" s="242"/>
      <c r="N282" s="16"/>
    </row>
    <row r="283" spans="1:14" ht="14.25">
      <c r="A283" s="231" t="s">
        <v>535</v>
      </c>
      <c r="B283" s="232">
        <f t="shared" si="86"/>
        <v>4622.0972</v>
      </c>
      <c r="C283" s="233">
        <v>2844.29</v>
      </c>
      <c r="D283" s="233">
        <f t="shared" si="85"/>
        <v>1777.8072000000002</v>
      </c>
      <c r="E283" s="233">
        <v>118.3872</v>
      </c>
      <c r="F283" s="233">
        <v>1659.42</v>
      </c>
      <c r="G283" s="233"/>
      <c r="H283" s="234">
        <f t="shared" si="87"/>
        <v>1</v>
      </c>
      <c r="I283" s="234">
        <f t="shared" si="88"/>
        <v>0.6153678464399234</v>
      </c>
      <c r="J283" s="234">
        <f t="shared" si="89"/>
        <v>0.38463215356007663</v>
      </c>
      <c r="K283" s="234">
        <f t="shared" si="90"/>
        <v>0.025613308175345167</v>
      </c>
      <c r="L283" s="234">
        <f t="shared" si="91"/>
        <v>0.35901884538473144</v>
      </c>
      <c r="M283" s="242"/>
      <c r="N283" s="16"/>
    </row>
    <row r="284" spans="1:14" ht="25.5">
      <c r="A284" s="107" t="s">
        <v>272</v>
      </c>
      <c r="B284" s="37">
        <f t="shared" si="86"/>
        <v>4326.6311000000005</v>
      </c>
      <c r="C284" s="28">
        <v>3832.518</v>
      </c>
      <c r="D284" s="28">
        <f t="shared" si="85"/>
        <v>494.11310000000003</v>
      </c>
      <c r="E284" s="28">
        <v>237.7743</v>
      </c>
      <c r="F284" s="28">
        <v>256.3388</v>
      </c>
      <c r="G284" s="28"/>
      <c r="H284" s="16">
        <f t="shared" si="87"/>
        <v>0.9999999999999999</v>
      </c>
      <c r="I284" s="16">
        <f t="shared" si="88"/>
        <v>0.8857972661454774</v>
      </c>
      <c r="J284" s="16">
        <f t="shared" si="89"/>
        <v>0.11420273385452251</v>
      </c>
      <c r="K284" s="16">
        <f t="shared" si="90"/>
        <v>0.05495599104809282</v>
      </c>
      <c r="L284" s="16">
        <f t="shared" si="91"/>
        <v>0.059246742806429685</v>
      </c>
      <c r="M284" s="242"/>
      <c r="N284" s="16"/>
    </row>
    <row r="285" spans="1:14" ht="25.5">
      <c r="A285" s="231" t="s">
        <v>536</v>
      </c>
      <c r="B285" s="232">
        <f t="shared" si="86"/>
        <v>4959.6963</v>
      </c>
      <c r="C285" s="233">
        <v>3971.47</v>
      </c>
      <c r="D285" s="233">
        <f t="shared" si="85"/>
        <v>988.2263</v>
      </c>
      <c r="E285" s="233">
        <v>237.7743</v>
      </c>
      <c r="F285" s="233">
        <v>750.452</v>
      </c>
      <c r="G285" s="233"/>
      <c r="H285" s="234">
        <f t="shared" si="87"/>
        <v>1</v>
      </c>
      <c r="I285" s="234">
        <f t="shared" si="88"/>
        <v>0.8007486264834401</v>
      </c>
      <c r="J285" s="234">
        <f t="shared" si="89"/>
        <v>0.1992513735165599</v>
      </c>
      <c r="K285" s="234">
        <f t="shared" si="90"/>
        <v>0.04794130237369575</v>
      </c>
      <c r="L285" s="234">
        <f t="shared" si="91"/>
        <v>0.15131007114286416</v>
      </c>
      <c r="M285" s="242"/>
      <c r="N285" s="16"/>
    </row>
    <row r="286" spans="1:14" ht="25.5">
      <c r="A286" s="231" t="s">
        <v>537</v>
      </c>
      <c r="B286" s="232">
        <f t="shared" si="86"/>
        <v>4583.9737000000005</v>
      </c>
      <c r="C286" s="233">
        <v>3694.57</v>
      </c>
      <c r="D286" s="233">
        <f t="shared" si="85"/>
        <v>889.4037000000001</v>
      </c>
      <c r="E286" s="233">
        <v>276.9034</v>
      </c>
      <c r="F286" s="233">
        <v>612.5003</v>
      </c>
      <c r="G286" s="233"/>
      <c r="H286" s="234">
        <f t="shared" si="87"/>
        <v>0.9999999999999999</v>
      </c>
      <c r="I286" s="234">
        <f t="shared" si="88"/>
        <v>0.8059753920490424</v>
      </c>
      <c r="J286" s="234">
        <f t="shared" si="89"/>
        <v>0.19402460795095747</v>
      </c>
      <c r="K286" s="234">
        <f t="shared" si="90"/>
        <v>0.060406847447663135</v>
      </c>
      <c r="L286" s="234">
        <f t="shared" si="91"/>
        <v>0.13361776050329432</v>
      </c>
      <c r="M286" s="242"/>
      <c r="N286" s="16"/>
    </row>
    <row r="287" spans="1:14" ht="14.25">
      <c r="A287" s="231" t="s">
        <v>538</v>
      </c>
      <c r="B287" s="232">
        <f t="shared" si="86"/>
        <v>118.38716</v>
      </c>
      <c r="C287" s="233">
        <v>59.69358</v>
      </c>
      <c r="D287" s="233">
        <f t="shared" si="85"/>
        <v>58.69358</v>
      </c>
      <c r="E287" s="233">
        <v>19.56453</v>
      </c>
      <c r="F287" s="233">
        <v>39.12905</v>
      </c>
      <c r="G287" s="233"/>
      <c r="H287" s="234">
        <f t="shared" si="87"/>
        <v>1</v>
      </c>
      <c r="I287" s="234">
        <f t="shared" si="88"/>
        <v>0.5042234309869414</v>
      </c>
      <c r="J287" s="234">
        <f t="shared" si="89"/>
        <v>0.4957765690130585</v>
      </c>
      <c r="K287" s="234">
        <f t="shared" si="90"/>
        <v>0.16525888449389278</v>
      </c>
      <c r="L287" s="234">
        <f t="shared" si="91"/>
        <v>0.33051768451916574</v>
      </c>
      <c r="M287" s="242"/>
      <c r="N287" s="16"/>
    </row>
    <row r="288" spans="1:14" ht="14.25">
      <c r="A288" s="231" t="s">
        <v>539</v>
      </c>
      <c r="B288" s="232">
        <f t="shared" si="86"/>
        <v>1382.513358</v>
      </c>
      <c r="C288" s="233">
        <v>1106.61</v>
      </c>
      <c r="D288" s="233">
        <f t="shared" si="85"/>
        <v>275.90335799999997</v>
      </c>
      <c r="E288" s="233">
        <v>98.822628</v>
      </c>
      <c r="F288" s="233">
        <v>177.08073</v>
      </c>
      <c r="G288" s="233"/>
      <c r="H288" s="234">
        <f t="shared" si="87"/>
        <v>1</v>
      </c>
      <c r="I288" s="234">
        <f t="shared" si="88"/>
        <v>0.8004334957029761</v>
      </c>
      <c r="J288" s="234">
        <f t="shared" si="89"/>
        <v>0.19956650429702394</v>
      </c>
      <c r="K288" s="234">
        <f t="shared" si="90"/>
        <v>0.07148041458562167</v>
      </c>
      <c r="L288" s="234">
        <f t="shared" si="91"/>
        <v>0.12808608971140226</v>
      </c>
      <c r="M288" s="242"/>
      <c r="N288" s="16"/>
    </row>
    <row r="289" spans="1:14" ht="14.25">
      <c r="A289" s="107" t="s">
        <v>540</v>
      </c>
      <c r="B289" s="37">
        <f t="shared" si="86"/>
        <v>17071.77</v>
      </c>
      <c r="C289" s="28">
        <v>14659.9</v>
      </c>
      <c r="D289" s="28">
        <f t="shared" si="85"/>
        <v>2411.87</v>
      </c>
      <c r="E289" s="28">
        <v>1363.95</v>
      </c>
      <c r="F289" s="28">
        <v>1047.92</v>
      </c>
      <c r="G289" s="28"/>
      <c r="H289" s="16">
        <f t="shared" si="87"/>
        <v>1</v>
      </c>
      <c r="I289" s="16">
        <f t="shared" si="88"/>
        <v>0.8587217376991372</v>
      </c>
      <c r="J289" s="16">
        <f t="shared" si="89"/>
        <v>0.14127826230086277</v>
      </c>
      <c r="K289" s="16">
        <f t="shared" si="90"/>
        <v>0.0798950548185689</v>
      </c>
      <c r="L289" s="16">
        <f t="shared" si="91"/>
        <v>0.061383207482293874</v>
      </c>
      <c r="M289" s="242"/>
      <c r="N289" s="16"/>
    </row>
    <row r="290" spans="1:14" ht="14.25">
      <c r="A290" s="231" t="s">
        <v>99</v>
      </c>
      <c r="B290" s="232">
        <f t="shared" si="86"/>
        <v>4069.2898</v>
      </c>
      <c r="C290" s="233">
        <v>3022.37</v>
      </c>
      <c r="D290" s="233">
        <f t="shared" si="85"/>
        <v>1046.9198000000001</v>
      </c>
      <c r="E290" s="233">
        <v>632.0648</v>
      </c>
      <c r="F290" s="233">
        <v>414.855</v>
      </c>
      <c r="G290" s="233"/>
      <c r="H290" s="234">
        <f t="shared" si="87"/>
        <v>1</v>
      </c>
      <c r="I290" s="234">
        <f t="shared" si="88"/>
        <v>0.7427266546609681</v>
      </c>
      <c r="J290" s="234">
        <f t="shared" si="89"/>
        <v>0.2572733453390319</v>
      </c>
      <c r="K290" s="234">
        <f t="shared" si="90"/>
        <v>0.15532558039980343</v>
      </c>
      <c r="L290" s="234">
        <f t="shared" si="91"/>
        <v>0.10194776493922847</v>
      </c>
      <c r="M290" s="242"/>
      <c r="N290" s="16"/>
    </row>
    <row r="291" spans="1:14" ht="14.25">
      <c r="A291" s="231" t="s">
        <v>541</v>
      </c>
      <c r="B291" s="232">
        <f t="shared" si="86"/>
        <v>8376.3622</v>
      </c>
      <c r="C291" s="233">
        <v>5136.78</v>
      </c>
      <c r="D291" s="233">
        <f t="shared" si="85"/>
        <v>3239.5822</v>
      </c>
      <c r="E291" s="233">
        <v>572.3712</v>
      </c>
      <c r="F291" s="233">
        <v>2667.211</v>
      </c>
      <c r="G291" s="233"/>
      <c r="H291" s="234">
        <f t="shared" si="87"/>
        <v>1</v>
      </c>
      <c r="I291" s="234">
        <f t="shared" si="88"/>
        <v>0.613247120569834</v>
      </c>
      <c r="J291" s="234">
        <f t="shared" si="89"/>
        <v>0.386752879430166</v>
      </c>
      <c r="K291" s="234">
        <f t="shared" si="90"/>
        <v>0.0683317156462026</v>
      </c>
      <c r="L291" s="234">
        <f t="shared" si="91"/>
        <v>0.3184211637839634</v>
      </c>
      <c r="M291" s="242"/>
      <c r="N291" s="16"/>
    </row>
    <row r="292" spans="1:14" ht="14.25">
      <c r="A292" s="107" t="s">
        <v>100</v>
      </c>
      <c r="B292" s="37">
        <f t="shared" si="86"/>
        <v>1679.986208</v>
      </c>
      <c r="C292" s="28">
        <v>1521.47</v>
      </c>
      <c r="D292" s="28">
        <f t="shared" si="85"/>
        <v>158.516208</v>
      </c>
      <c r="E292" s="28">
        <v>98.822628</v>
      </c>
      <c r="F292" s="28">
        <v>59.69358</v>
      </c>
      <c r="G292" s="28"/>
      <c r="H292" s="16">
        <f t="shared" si="87"/>
        <v>1</v>
      </c>
      <c r="I292" s="16">
        <f t="shared" si="88"/>
        <v>0.9056443396706743</v>
      </c>
      <c r="J292" s="16">
        <f t="shared" si="89"/>
        <v>0.09435566032932576</v>
      </c>
      <c r="K292" s="16">
        <f t="shared" si="90"/>
        <v>0.058823475769867746</v>
      </c>
      <c r="L292" s="16">
        <f t="shared" si="91"/>
        <v>0.035532184559458</v>
      </c>
      <c r="M292" s="242"/>
      <c r="N292" s="16"/>
    </row>
    <row r="293" spans="1:14" ht="14.25">
      <c r="A293" s="107" t="s">
        <v>542</v>
      </c>
      <c r="B293" s="37">
        <f t="shared" si="86"/>
        <v>5332.4214600000005</v>
      </c>
      <c r="C293" s="28">
        <v>4978.26</v>
      </c>
      <c r="D293" s="28">
        <f t="shared" si="85"/>
        <v>354.16146</v>
      </c>
      <c r="E293" s="28">
        <v>177.08073</v>
      </c>
      <c r="F293" s="28">
        <v>177.08073</v>
      </c>
      <c r="G293" s="28"/>
      <c r="H293" s="16">
        <f t="shared" si="87"/>
        <v>1</v>
      </c>
      <c r="I293" s="16">
        <f t="shared" si="88"/>
        <v>0.9335833705837647</v>
      </c>
      <c r="J293" s="16">
        <f t="shared" si="89"/>
        <v>0.06641662941623522</v>
      </c>
      <c r="K293" s="16">
        <f t="shared" si="90"/>
        <v>0.03320831470811761</v>
      </c>
      <c r="L293" s="16">
        <f t="shared" si="91"/>
        <v>0.03320831470811761</v>
      </c>
      <c r="M293" s="242"/>
      <c r="N293" s="16"/>
    </row>
    <row r="294" spans="1:14" ht="14.25">
      <c r="A294" s="107" t="s">
        <v>543</v>
      </c>
      <c r="B294" s="37">
        <f t="shared" si="86"/>
        <v>17781.0364</v>
      </c>
      <c r="C294" s="28">
        <v>15963.1</v>
      </c>
      <c r="D294" s="28">
        <f t="shared" si="85"/>
        <v>1817.9364</v>
      </c>
      <c r="E294" s="28">
        <v>849.2746</v>
      </c>
      <c r="F294" s="28">
        <v>968.6618</v>
      </c>
      <c r="G294" s="28"/>
      <c r="H294" s="16">
        <f t="shared" si="87"/>
        <v>1</v>
      </c>
      <c r="I294" s="16">
        <f t="shared" si="88"/>
        <v>0.897759817869784</v>
      </c>
      <c r="J294" s="16">
        <f t="shared" si="89"/>
        <v>0.10224018213021599</v>
      </c>
      <c r="K294" s="16">
        <f t="shared" si="90"/>
        <v>0.04776294142224465</v>
      </c>
      <c r="L294" s="16">
        <f t="shared" si="91"/>
        <v>0.054477240707971324</v>
      </c>
      <c r="M294" s="242"/>
      <c r="N294" s="16"/>
    </row>
    <row r="295" spans="1:14" ht="25.5">
      <c r="A295" s="107" t="s">
        <v>544</v>
      </c>
      <c r="B295" s="37">
        <f t="shared" si="86"/>
        <v>11359.5584</v>
      </c>
      <c r="C295" s="28">
        <v>10668.8</v>
      </c>
      <c r="D295" s="28">
        <f t="shared" si="85"/>
        <v>690.7583999999999</v>
      </c>
      <c r="E295" s="28">
        <v>355.1615</v>
      </c>
      <c r="F295" s="28">
        <v>335.5969</v>
      </c>
      <c r="G295" s="28"/>
      <c r="H295" s="16">
        <f t="shared" si="87"/>
        <v>0.9999999999999999</v>
      </c>
      <c r="I295" s="16">
        <f t="shared" si="88"/>
        <v>0.9391914389911494</v>
      </c>
      <c r="J295" s="16">
        <f t="shared" si="89"/>
        <v>0.06080856100885048</v>
      </c>
      <c r="K295" s="16">
        <f t="shared" si="90"/>
        <v>0.03126543193791759</v>
      </c>
      <c r="L295" s="16">
        <f t="shared" si="91"/>
        <v>0.0295431290709329</v>
      </c>
      <c r="M295" s="242"/>
      <c r="N295" s="16"/>
    </row>
    <row r="296" spans="1:14" ht="14.25">
      <c r="A296" s="231" t="s">
        <v>545</v>
      </c>
      <c r="B296" s="232">
        <f t="shared" si="86"/>
        <v>928.532728</v>
      </c>
      <c r="C296" s="233">
        <v>750.452</v>
      </c>
      <c r="D296" s="233">
        <f t="shared" si="85"/>
        <v>178.080728</v>
      </c>
      <c r="E296" s="233">
        <v>98.822628</v>
      </c>
      <c r="F296" s="233">
        <v>79.2581</v>
      </c>
      <c r="G296" s="233"/>
      <c r="H296" s="234">
        <f t="shared" si="87"/>
        <v>1</v>
      </c>
      <c r="I296" s="234">
        <f t="shared" si="88"/>
        <v>0.8082127612415186</v>
      </c>
      <c r="J296" s="234">
        <f t="shared" si="89"/>
        <v>0.1917872387584813</v>
      </c>
      <c r="K296" s="234">
        <f t="shared" si="90"/>
        <v>0.10642880430596949</v>
      </c>
      <c r="L296" s="234">
        <f t="shared" si="91"/>
        <v>0.08535843445251183</v>
      </c>
      <c r="M296" s="242"/>
      <c r="N296" s="16"/>
    </row>
    <row r="297" spans="1:14" ht="25.5">
      <c r="A297" s="107" t="s">
        <v>546</v>
      </c>
      <c r="B297" s="37">
        <f t="shared" si="86"/>
        <v>3239.579828</v>
      </c>
      <c r="C297" s="28">
        <v>3022.37</v>
      </c>
      <c r="D297" s="28">
        <f t="shared" si="85"/>
        <v>217.20982800000002</v>
      </c>
      <c r="E297" s="28">
        <v>118.3872</v>
      </c>
      <c r="F297" s="28">
        <v>98.822628</v>
      </c>
      <c r="G297" s="28"/>
      <c r="H297" s="16">
        <f t="shared" si="87"/>
        <v>1</v>
      </c>
      <c r="I297" s="16">
        <f t="shared" si="88"/>
        <v>0.9329512345636201</v>
      </c>
      <c r="J297" s="16">
        <f t="shared" si="89"/>
        <v>0.06704876543637993</v>
      </c>
      <c r="K297" s="16">
        <f t="shared" si="90"/>
        <v>0.036543998384225035</v>
      </c>
      <c r="L297" s="16">
        <f t="shared" si="91"/>
        <v>0.030504767052154887</v>
      </c>
      <c r="M297" s="242"/>
      <c r="N297" s="16"/>
    </row>
    <row r="298" spans="1:14" ht="14.25">
      <c r="A298" s="231" t="s">
        <v>547</v>
      </c>
      <c r="B298" s="232">
        <f t="shared" si="86"/>
        <v>14994.478</v>
      </c>
      <c r="C298" s="233">
        <v>10194.3</v>
      </c>
      <c r="D298" s="233">
        <f t="shared" si="85"/>
        <v>4800.178</v>
      </c>
      <c r="E298" s="233">
        <v>1126.178</v>
      </c>
      <c r="F298" s="233">
        <v>3674</v>
      </c>
      <c r="G298" s="233"/>
      <c r="H298" s="234">
        <f t="shared" si="87"/>
        <v>1</v>
      </c>
      <c r="I298" s="234">
        <f t="shared" si="88"/>
        <v>0.6798702829134832</v>
      </c>
      <c r="J298" s="234">
        <f t="shared" si="89"/>
        <v>0.3201297170865168</v>
      </c>
      <c r="K298" s="234">
        <f t="shared" si="90"/>
        <v>0.07510618242262253</v>
      </c>
      <c r="L298" s="234">
        <f t="shared" si="91"/>
        <v>0.2450235346638943</v>
      </c>
      <c r="M298" s="242"/>
      <c r="N298" s="16"/>
    </row>
    <row r="299" spans="1:24" ht="14.25">
      <c r="A299" s="237" t="s">
        <v>328</v>
      </c>
      <c r="B299" s="232">
        <f>SUM(B282:B298)</f>
        <v>136614.665842</v>
      </c>
      <c r="C299" s="232">
        <f>SUM(C282:C298)</f>
        <v>110952.35358000001</v>
      </c>
      <c r="D299" s="232">
        <f>SUM(D282:D298)</f>
        <v>25662.312262</v>
      </c>
      <c r="E299" s="232">
        <f>SUM(E282:E298)</f>
        <v>7961.501644</v>
      </c>
      <c r="F299" s="232">
        <f>SUM(F282:F298)</f>
        <v>17700.810617999996</v>
      </c>
      <c r="G299" s="241"/>
      <c r="H299" s="240">
        <f t="shared" si="87"/>
        <v>1.0000000000000002</v>
      </c>
      <c r="I299" s="240">
        <f t="shared" si="88"/>
        <v>0.8121555097775564</v>
      </c>
      <c r="J299" s="240">
        <f t="shared" si="89"/>
        <v>0.18784449022244384</v>
      </c>
      <c r="K299" s="240">
        <f t="shared" si="90"/>
        <v>0.05827706414191121</v>
      </c>
      <c r="L299" s="240">
        <f t="shared" si="91"/>
        <v>0.1295674260805326</v>
      </c>
      <c r="M299" s="242"/>
      <c r="S299" s="37"/>
      <c r="T299" s="89">
        <f>SUM(U299:V299)</f>
        <v>1.0000000000000002</v>
      </c>
      <c r="U299" s="89">
        <f>C299/$B299</f>
        <v>0.8121555097775564</v>
      </c>
      <c r="V299" s="89">
        <f>D299/$B299</f>
        <v>0.18784449022244384</v>
      </c>
      <c r="W299" s="89">
        <f>E299/$B299</f>
        <v>0.05827706414191121</v>
      </c>
      <c r="X299" s="89">
        <f>F299/$B299</f>
        <v>0.1295674260805326</v>
      </c>
    </row>
    <row r="300" spans="1:14" ht="14.25">
      <c r="A300" s="107"/>
      <c r="B300" s="37"/>
      <c r="C300" s="28"/>
      <c r="D300" s="28"/>
      <c r="E300" s="28"/>
      <c r="F300" s="28"/>
      <c r="G300" s="28"/>
      <c r="I300" s="16"/>
      <c r="J300" s="16"/>
      <c r="K300" s="16"/>
      <c r="L300" s="16"/>
      <c r="M300" s="242"/>
      <c r="N300" s="16"/>
    </row>
    <row r="301" spans="1:14" ht="15">
      <c r="A301" s="148" t="s">
        <v>329</v>
      </c>
      <c r="B301" s="37"/>
      <c r="C301" s="28"/>
      <c r="D301" s="28"/>
      <c r="E301" s="28"/>
      <c r="F301" s="28"/>
      <c r="G301" s="28"/>
      <c r="I301" s="16"/>
      <c r="J301" s="16"/>
      <c r="K301" s="16"/>
      <c r="L301" s="16"/>
      <c r="M301" s="242"/>
      <c r="N301" s="16"/>
    </row>
    <row r="302" spans="1:14" ht="14.25">
      <c r="A302" s="107" t="s">
        <v>548</v>
      </c>
      <c r="B302" s="37">
        <f aca="true" t="shared" si="92" ref="B302:B309">C302+D302</f>
        <v>5867.665000000001</v>
      </c>
      <c r="C302" s="28">
        <v>5452.81</v>
      </c>
      <c r="D302" s="28">
        <f t="shared" si="85"/>
        <v>414.855</v>
      </c>
      <c r="E302" s="28">
        <v>158.5162</v>
      </c>
      <c r="F302" s="28">
        <v>256.3388</v>
      </c>
      <c r="G302" s="28"/>
      <c r="H302" s="16">
        <f aca="true" t="shared" si="93" ref="H302:H310">SUM(I302:J302)</f>
        <v>1</v>
      </c>
      <c r="I302" s="16">
        <f aca="true" t="shared" si="94" ref="I302:I310">C302/$B302</f>
        <v>0.9292981109180568</v>
      </c>
      <c r="J302" s="16">
        <f aca="true" t="shared" si="95" ref="J302:J310">D302/$B302</f>
        <v>0.07070188908194315</v>
      </c>
      <c r="K302" s="16">
        <f aca="true" t="shared" si="96" ref="K302:K310">E302/$B302</f>
        <v>0.02701520962767983</v>
      </c>
      <c r="L302" s="16">
        <f aca="true" t="shared" si="97" ref="L302:L310">F302/$B302</f>
        <v>0.043686679454263314</v>
      </c>
      <c r="M302" s="242"/>
      <c r="N302" s="16"/>
    </row>
    <row r="303" spans="1:14" ht="14.25">
      <c r="A303" s="107" t="s">
        <v>549</v>
      </c>
      <c r="B303" s="37">
        <f t="shared" si="92"/>
        <v>5512.506028</v>
      </c>
      <c r="C303" s="28">
        <v>5136.78</v>
      </c>
      <c r="D303" s="28">
        <f t="shared" si="85"/>
        <v>375.726028</v>
      </c>
      <c r="E303" s="28">
        <v>276.9034</v>
      </c>
      <c r="F303" s="28">
        <v>98.822628</v>
      </c>
      <c r="G303" s="28"/>
      <c r="H303" s="16">
        <f t="shared" si="93"/>
        <v>1</v>
      </c>
      <c r="I303" s="16">
        <f t="shared" si="94"/>
        <v>0.9318411578887075</v>
      </c>
      <c r="J303" s="16">
        <f t="shared" si="95"/>
        <v>0.06815884211129247</v>
      </c>
      <c r="K303" s="16">
        <f t="shared" si="96"/>
        <v>0.05023185436777902</v>
      </c>
      <c r="L303" s="16">
        <f t="shared" si="97"/>
        <v>0.017926987743513447</v>
      </c>
      <c r="M303" s="242"/>
      <c r="N303" s="16"/>
    </row>
    <row r="304" spans="1:14" ht="14.25">
      <c r="A304" s="107" t="s">
        <v>550</v>
      </c>
      <c r="B304" s="37">
        <f t="shared" si="92"/>
        <v>30524.1829</v>
      </c>
      <c r="C304" s="28">
        <v>28785.5</v>
      </c>
      <c r="D304" s="28">
        <f t="shared" si="85"/>
        <v>1738.6828999999998</v>
      </c>
      <c r="E304" s="28">
        <v>1027.36</v>
      </c>
      <c r="F304" s="28">
        <v>711.3229</v>
      </c>
      <c r="G304" s="28"/>
      <c r="H304" s="16">
        <f t="shared" si="93"/>
        <v>1</v>
      </c>
      <c r="I304" s="16">
        <f t="shared" si="94"/>
        <v>0.943039166496411</v>
      </c>
      <c r="J304" s="16">
        <f t="shared" si="95"/>
        <v>0.05696083350358905</v>
      </c>
      <c r="K304" s="16">
        <f t="shared" si="96"/>
        <v>0.03365724820106487</v>
      </c>
      <c r="L304" s="16">
        <f t="shared" si="97"/>
        <v>0.023303585302524184</v>
      </c>
      <c r="M304" s="242"/>
      <c r="N304" s="16"/>
    </row>
    <row r="305" spans="1:14" ht="14.25">
      <c r="A305" s="107" t="s">
        <v>551</v>
      </c>
      <c r="B305" s="37">
        <f t="shared" si="92"/>
        <v>72288.56</v>
      </c>
      <c r="C305" s="28">
        <v>68258.4</v>
      </c>
      <c r="D305" s="28">
        <f t="shared" si="85"/>
        <v>4030.1600000000003</v>
      </c>
      <c r="E305" s="28">
        <v>2153.53</v>
      </c>
      <c r="F305" s="28">
        <v>1876.63</v>
      </c>
      <c r="G305" s="28"/>
      <c r="H305" s="16">
        <f t="shared" si="93"/>
        <v>1</v>
      </c>
      <c r="I305" s="16">
        <f t="shared" si="94"/>
        <v>0.9442489932016905</v>
      </c>
      <c r="J305" s="16">
        <f t="shared" si="95"/>
        <v>0.055751006798309445</v>
      </c>
      <c r="K305" s="16">
        <f t="shared" si="96"/>
        <v>0.02979074420627552</v>
      </c>
      <c r="L305" s="16">
        <f t="shared" si="97"/>
        <v>0.02596026259203393</v>
      </c>
      <c r="M305" s="242"/>
      <c r="N305" s="16"/>
    </row>
    <row r="306" spans="1:14" ht="14.25">
      <c r="A306" s="107" t="s">
        <v>273</v>
      </c>
      <c r="B306" s="37">
        <f t="shared" si="92"/>
        <v>13434.90055</v>
      </c>
      <c r="C306" s="28">
        <v>12209.9</v>
      </c>
      <c r="D306" s="28">
        <f t="shared" si="85"/>
        <v>1225.00055</v>
      </c>
      <c r="E306" s="28">
        <v>810.14555</v>
      </c>
      <c r="F306" s="28">
        <v>414.855</v>
      </c>
      <c r="G306" s="28"/>
      <c r="H306" s="16">
        <f t="shared" si="93"/>
        <v>1</v>
      </c>
      <c r="I306" s="16">
        <f t="shared" si="94"/>
        <v>0.9088195297433742</v>
      </c>
      <c r="J306" s="16">
        <f t="shared" si="95"/>
        <v>0.09118047025662575</v>
      </c>
      <c r="K306" s="16">
        <f t="shared" si="96"/>
        <v>0.06030156657914375</v>
      </c>
      <c r="L306" s="16">
        <f t="shared" si="97"/>
        <v>0.030878903677482004</v>
      </c>
      <c r="M306" s="242"/>
      <c r="N306" s="16"/>
    </row>
    <row r="307" spans="1:14" ht="25.5">
      <c r="A307" s="107" t="s">
        <v>467</v>
      </c>
      <c r="B307" s="37">
        <f t="shared" si="92"/>
        <v>5828.536929999999</v>
      </c>
      <c r="C307" s="28">
        <v>5492.94</v>
      </c>
      <c r="D307" s="28">
        <f t="shared" si="85"/>
        <v>335.59693</v>
      </c>
      <c r="E307" s="28">
        <v>177.08073</v>
      </c>
      <c r="F307" s="28">
        <v>158.5162</v>
      </c>
      <c r="G307" s="28"/>
      <c r="H307" s="16">
        <f t="shared" si="93"/>
        <v>1</v>
      </c>
      <c r="I307" s="16">
        <f t="shared" si="94"/>
        <v>0.9424217545448409</v>
      </c>
      <c r="J307" s="16">
        <f t="shared" si="95"/>
        <v>0.057578245455159195</v>
      </c>
      <c r="K307" s="16">
        <f t="shared" si="96"/>
        <v>0.0303816776193953</v>
      </c>
      <c r="L307" s="16">
        <f t="shared" si="97"/>
        <v>0.02719656783576389</v>
      </c>
      <c r="M307" s="242"/>
      <c r="N307" s="16"/>
    </row>
    <row r="308" spans="1:14" ht="25.5">
      <c r="A308" s="107" t="s">
        <v>466</v>
      </c>
      <c r="B308" s="37">
        <f t="shared" si="92"/>
        <v>16161.829600000001</v>
      </c>
      <c r="C308" s="28">
        <v>14896.7</v>
      </c>
      <c r="D308" s="28">
        <f t="shared" si="85"/>
        <v>1265.1296</v>
      </c>
      <c r="E308" s="28">
        <v>553.8067</v>
      </c>
      <c r="F308" s="28">
        <v>711.3229</v>
      </c>
      <c r="G308" s="28"/>
      <c r="H308" s="16">
        <f t="shared" si="93"/>
        <v>1</v>
      </c>
      <c r="I308" s="16">
        <f t="shared" si="94"/>
        <v>0.9217211397897673</v>
      </c>
      <c r="J308" s="16">
        <f t="shared" si="95"/>
        <v>0.07827886021023263</v>
      </c>
      <c r="K308" s="16">
        <f t="shared" si="96"/>
        <v>0.03426633702412009</v>
      </c>
      <c r="L308" s="16">
        <f t="shared" si="97"/>
        <v>0.04401252318611254</v>
      </c>
      <c r="M308" s="242"/>
      <c r="N308" s="16"/>
    </row>
    <row r="309" spans="1:14" ht="14.25">
      <c r="A309" s="107" t="s">
        <v>552</v>
      </c>
      <c r="B309" s="37">
        <f t="shared" si="92"/>
        <v>12189.277900000001</v>
      </c>
      <c r="C309" s="28">
        <v>11063.1</v>
      </c>
      <c r="D309" s="28">
        <f t="shared" si="85"/>
        <v>1126.1779</v>
      </c>
      <c r="E309" s="28">
        <v>651.6293</v>
      </c>
      <c r="F309" s="28">
        <v>474.5486</v>
      </c>
      <c r="G309" s="28"/>
      <c r="H309" s="16">
        <f t="shared" si="93"/>
        <v>1</v>
      </c>
      <c r="I309" s="16">
        <f t="shared" si="94"/>
        <v>0.9076091373714599</v>
      </c>
      <c r="J309" s="16">
        <f t="shared" si="95"/>
        <v>0.0923908626285401</v>
      </c>
      <c r="K309" s="16">
        <f t="shared" si="96"/>
        <v>0.05345922091086297</v>
      </c>
      <c r="L309" s="16">
        <f t="shared" si="97"/>
        <v>0.038931641717677136</v>
      </c>
      <c r="M309" s="242"/>
      <c r="N309" s="16"/>
    </row>
    <row r="310" spans="1:24" ht="14.25">
      <c r="A310" s="109" t="s">
        <v>330</v>
      </c>
      <c r="B310" s="37">
        <f>SUM(B302:B309)</f>
        <v>161807.45890799997</v>
      </c>
      <c r="C310" s="37">
        <f>SUM(C302:C309)</f>
        <v>151296.13</v>
      </c>
      <c r="D310" s="37">
        <f>SUM(D302:D309)</f>
        <v>10511.328908</v>
      </c>
      <c r="E310" s="37">
        <f>SUM(E302:E309)</f>
        <v>5808.971879999999</v>
      </c>
      <c r="F310" s="37">
        <f>SUM(F302:F309)</f>
        <v>4702.357028</v>
      </c>
      <c r="H310" s="89">
        <f t="shared" si="93"/>
        <v>1.0000000000000002</v>
      </c>
      <c r="I310" s="89">
        <f t="shared" si="94"/>
        <v>0.9350380447295914</v>
      </c>
      <c r="J310" s="89">
        <f t="shared" si="95"/>
        <v>0.06496195527040877</v>
      </c>
      <c r="K310" s="89">
        <f t="shared" si="96"/>
        <v>0.03590051978569695</v>
      </c>
      <c r="L310" s="89">
        <f t="shared" si="97"/>
        <v>0.029061435484711823</v>
      </c>
      <c r="M310" s="242"/>
      <c r="S310" s="37"/>
      <c r="T310" s="89">
        <f>SUM(U310:V310)</f>
        <v>1.0000000000000002</v>
      </c>
      <c r="U310" s="89">
        <f>C310/$B310</f>
        <v>0.9350380447295914</v>
      </c>
      <c r="V310" s="89">
        <f>D310/$B310</f>
        <v>0.06496195527040877</v>
      </c>
      <c r="W310" s="89">
        <f>E310/$B310</f>
        <v>0.03590051978569695</v>
      </c>
      <c r="X310" s="89">
        <f>F310/$B310</f>
        <v>0.029061435484711823</v>
      </c>
    </row>
    <row r="311" spans="1:14" ht="14.25">
      <c r="A311" s="107"/>
      <c r="B311" s="37"/>
      <c r="C311" s="28"/>
      <c r="D311" s="28"/>
      <c r="E311" s="28"/>
      <c r="F311" s="28"/>
      <c r="G311" s="28"/>
      <c r="I311" s="16"/>
      <c r="J311" s="16"/>
      <c r="K311" s="16"/>
      <c r="L311" s="16"/>
      <c r="M311" s="242"/>
      <c r="N311" s="16"/>
    </row>
    <row r="312" spans="1:14" ht="15">
      <c r="A312" s="148" t="s">
        <v>331</v>
      </c>
      <c r="B312" s="37"/>
      <c r="C312" s="28"/>
      <c r="D312" s="28"/>
      <c r="E312" s="28"/>
      <c r="F312" s="28"/>
      <c r="G312" s="28"/>
      <c r="I312" s="16"/>
      <c r="J312" s="16"/>
      <c r="K312" s="16"/>
      <c r="L312" s="16"/>
      <c r="M312" s="242"/>
      <c r="N312" s="16"/>
    </row>
    <row r="313" spans="1:14" ht="14.25">
      <c r="A313" s="107" t="s">
        <v>553</v>
      </c>
      <c r="B313" s="37">
        <f aca="true" t="shared" si="98" ref="B313:B319">C313+D313</f>
        <v>6381.343379999999</v>
      </c>
      <c r="C313" s="28">
        <v>6104.44</v>
      </c>
      <c r="D313" s="28">
        <f t="shared" si="85"/>
        <v>276.90337999999997</v>
      </c>
      <c r="E313" s="28">
        <v>217.2098</v>
      </c>
      <c r="F313" s="28">
        <v>59.69358</v>
      </c>
      <c r="G313" s="28"/>
      <c r="H313" s="16">
        <f aca="true" t="shared" si="99" ref="H313:H320">SUM(I313:J313)</f>
        <v>1</v>
      </c>
      <c r="I313" s="16">
        <f aca="true" t="shared" si="100" ref="I313:I320">C313/$B313</f>
        <v>0.9566073531056403</v>
      </c>
      <c r="J313" s="16">
        <f aca="true" t="shared" si="101" ref="J313:J320">D313/$B313</f>
        <v>0.043392646894359725</v>
      </c>
      <c r="K313" s="16">
        <f aca="true" t="shared" si="102" ref="K313:K320">E313/$B313</f>
        <v>0.03403825606388228</v>
      </c>
      <c r="L313" s="16">
        <f aca="true" t="shared" si="103" ref="L313:L320">F313/$B313</f>
        <v>0.009354390830477455</v>
      </c>
      <c r="M313" s="242"/>
      <c r="N313" s="16"/>
    </row>
    <row r="314" spans="1:14" ht="14.25">
      <c r="A314" s="107" t="s">
        <v>554</v>
      </c>
      <c r="B314" s="37">
        <f t="shared" si="98"/>
        <v>9442.84603</v>
      </c>
      <c r="C314" s="28">
        <v>9068.12</v>
      </c>
      <c r="D314" s="28">
        <f aca="true" t="shared" si="104" ref="D314:D319">E314+F314</f>
        <v>374.72603</v>
      </c>
      <c r="E314" s="28">
        <v>177.08073</v>
      </c>
      <c r="F314" s="28">
        <v>197.6453</v>
      </c>
      <c r="G314" s="28"/>
      <c r="H314" s="16">
        <f t="shared" si="99"/>
        <v>1</v>
      </c>
      <c r="I314" s="16">
        <f t="shared" si="100"/>
        <v>0.960316410030462</v>
      </c>
      <c r="J314" s="16">
        <f t="shared" si="101"/>
        <v>0.039683589969538025</v>
      </c>
      <c r="K314" s="16">
        <f t="shared" si="102"/>
        <v>0.018752898166232195</v>
      </c>
      <c r="L314" s="16">
        <f t="shared" si="103"/>
        <v>0.02093069180330583</v>
      </c>
      <c r="M314" s="242"/>
      <c r="N314" s="16"/>
    </row>
    <row r="315" spans="1:14" ht="14.25">
      <c r="A315" s="107" t="s">
        <v>555</v>
      </c>
      <c r="B315" s="37">
        <f t="shared" si="98"/>
        <v>671.19388</v>
      </c>
      <c r="C315" s="28">
        <v>612.5003</v>
      </c>
      <c r="D315" s="28">
        <f t="shared" si="104"/>
        <v>58.69358</v>
      </c>
      <c r="E315" s="28">
        <v>19.56453</v>
      </c>
      <c r="F315" s="28">
        <v>39.12905</v>
      </c>
      <c r="G315" s="28"/>
      <c r="H315" s="16">
        <f t="shared" si="99"/>
        <v>1</v>
      </c>
      <c r="I315" s="16">
        <f t="shared" si="100"/>
        <v>0.9125534636877202</v>
      </c>
      <c r="J315" s="16">
        <f t="shared" si="101"/>
        <v>0.08744653631227983</v>
      </c>
      <c r="K315" s="16">
        <f t="shared" si="102"/>
        <v>0.029148850403701534</v>
      </c>
      <c r="L315" s="16">
        <f t="shared" si="103"/>
        <v>0.058297685908578305</v>
      </c>
      <c r="M315" s="242"/>
      <c r="N315" s="16"/>
    </row>
    <row r="316" spans="1:14" ht="14.25">
      <c r="A316" s="107" t="s">
        <v>556</v>
      </c>
      <c r="B316" s="37">
        <f t="shared" si="98"/>
        <v>3971.4707799999996</v>
      </c>
      <c r="C316" s="28">
        <v>3793.39</v>
      </c>
      <c r="D316" s="28">
        <f t="shared" si="104"/>
        <v>178.08078</v>
      </c>
      <c r="E316" s="28">
        <v>59.69358</v>
      </c>
      <c r="F316" s="28">
        <v>118.3872</v>
      </c>
      <c r="G316" s="28"/>
      <c r="H316" s="16">
        <f t="shared" si="99"/>
        <v>1</v>
      </c>
      <c r="I316" s="16">
        <f t="shared" si="100"/>
        <v>0.9551599923895198</v>
      </c>
      <c r="J316" s="16">
        <f t="shared" si="101"/>
        <v>0.04484000761048027</v>
      </c>
      <c r="K316" s="16">
        <f t="shared" si="102"/>
        <v>0.015030597807898262</v>
      </c>
      <c r="L316" s="16">
        <f t="shared" si="103"/>
        <v>0.02980940980258201</v>
      </c>
      <c r="M316" s="242"/>
      <c r="N316" s="16"/>
    </row>
    <row r="317" spans="1:14" ht="14.25">
      <c r="A317" s="107" t="s">
        <v>557</v>
      </c>
      <c r="B317" s="37">
        <f t="shared" si="98"/>
        <v>39.12905</v>
      </c>
      <c r="C317" s="28">
        <v>39.12905</v>
      </c>
      <c r="D317" s="28">
        <f t="shared" si="104"/>
        <v>0</v>
      </c>
      <c r="E317" s="28">
        <v>0</v>
      </c>
      <c r="F317" s="28">
        <v>0</v>
      </c>
      <c r="G317" s="28"/>
      <c r="H317" s="16">
        <f t="shared" si="99"/>
        <v>1</v>
      </c>
      <c r="I317" s="16">
        <f t="shared" si="100"/>
        <v>1</v>
      </c>
      <c r="J317" s="16">
        <f t="shared" si="101"/>
        <v>0</v>
      </c>
      <c r="K317" s="16">
        <f t="shared" si="102"/>
        <v>0</v>
      </c>
      <c r="L317" s="16">
        <f t="shared" si="103"/>
        <v>0</v>
      </c>
      <c r="M317" s="242"/>
      <c r="N317" s="16"/>
    </row>
    <row r="318" spans="1:14" ht="14.25">
      <c r="A318" s="107" t="s">
        <v>558</v>
      </c>
      <c r="B318" s="37">
        <f t="shared" si="98"/>
        <v>1027.3553</v>
      </c>
      <c r="C318" s="28">
        <v>948.0972</v>
      </c>
      <c r="D318" s="28">
        <f t="shared" si="104"/>
        <v>79.2581</v>
      </c>
      <c r="E318" s="28">
        <v>0</v>
      </c>
      <c r="F318" s="28">
        <v>79.2581</v>
      </c>
      <c r="G318" s="28"/>
      <c r="H318" s="16">
        <f t="shared" si="99"/>
        <v>1</v>
      </c>
      <c r="I318" s="16">
        <f t="shared" si="100"/>
        <v>0.9228522985183413</v>
      </c>
      <c r="J318" s="16">
        <f t="shared" si="101"/>
        <v>0.07714770148165878</v>
      </c>
      <c r="K318" s="16">
        <f t="shared" si="102"/>
        <v>0</v>
      </c>
      <c r="L318" s="16">
        <f t="shared" si="103"/>
        <v>0.07714770148165878</v>
      </c>
      <c r="M318" s="242"/>
      <c r="N318" s="16"/>
    </row>
    <row r="319" spans="1:14" ht="14.25">
      <c r="A319" s="107" t="s">
        <v>559</v>
      </c>
      <c r="B319" s="37">
        <f t="shared" si="98"/>
        <v>1205.43611</v>
      </c>
      <c r="C319" s="28">
        <v>1126.178</v>
      </c>
      <c r="D319" s="28">
        <f t="shared" si="104"/>
        <v>79.25811</v>
      </c>
      <c r="E319" s="28">
        <v>59.69358</v>
      </c>
      <c r="F319" s="28">
        <v>19.56453</v>
      </c>
      <c r="G319" s="28"/>
      <c r="H319" s="16">
        <f t="shared" si="99"/>
        <v>1</v>
      </c>
      <c r="I319" s="16">
        <f t="shared" si="100"/>
        <v>0.9342494311042333</v>
      </c>
      <c r="J319" s="16">
        <f t="shared" si="101"/>
        <v>0.06575056889576669</v>
      </c>
      <c r="K319" s="16">
        <f t="shared" si="102"/>
        <v>0.049520318418203015</v>
      </c>
      <c r="L319" s="16">
        <f t="shared" si="103"/>
        <v>0.016230250477563674</v>
      </c>
      <c r="M319" s="242"/>
      <c r="N319" s="16"/>
    </row>
    <row r="320" spans="1:24" ht="14.25">
      <c r="A320" s="189" t="s">
        <v>332</v>
      </c>
      <c r="B320" s="190">
        <f>SUM(B313:B319)</f>
        <v>22738.774529999995</v>
      </c>
      <c r="C320" s="190">
        <f>SUM(C313:C319)</f>
        <v>21691.85455</v>
      </c>
      <c r="D320" s="190">
        <f>SUM(D313:D319)</f>
        <v>1046.9199800000001</v>
      </c>
      <c r="E320" s="190">
        <f>SUM(E313:E319)</f>
        <v>533.24222</v>
      </c>
      <c r="F320" s="190">
        <f>SUM(F313:F319)</f>
        <v>513.67776</v>
      </c>
      <c r="G320" s="162"/>
      <c r="H320" s="163">
        <f t="shared" si="99"/>
        <v>1.0000000000000002</v>
      </c>
      <c r="I320" s="163">
        <f t="shared" si="100"/>
        <v>0.9539588213683741</v>
      </c>
      <c r="J320" s="163">
        <f t="shared" si="101"/>
        <v>0.04604117863162612</v>
      </c>
      <c r="K320" s="163">
        <f t="shared" si="102"/>
        <v>0.0234507897202849</v>
      </c>
      <c r="L320" s="163">
        <f t="shared" si="103"/>
        <v>0.02259038891134122</v>
      </c>
      <c r="M320" s="242"/>
      <c r="S320" s="37"/>
      <c r="T320" s="89">
        <f>SUM(U320:V320)</f>
        <v>1.0000000000000002</v>
      </c>
      <c r="U320" s="89">
        <f>C320/$B320</f>
        <v>0.9539588213683741</v>
      </c>
      <c r="V320" s="89">
        <f>D320/$B320</f>
        <v>0.04604117863162612</v>
      </c>
      <c r="W320" s="89">
        <f>E320/$B320</f>
        <v>0.0234507897202849</v>
      </c>
      <c r="X320" s="89">
        <f>F320/$B320</f>
        <v>0.02259038891134122</v>
      </c>
    </row>
    <row r="321" spans="1:14" ht="14.25">
      <c r="A321" s="107"/>
      <c r="B321" s="37"/>
      <c r="C321" s="28"/>
      <c r="D321" s="28"/>
      <c r="E321" s="28"/>
      <c r="F321" s="28"/>
      <c r="G321" s="28"/>
      <c r="I321" s="16"/>
      <c r="J321" s="16"/>
      <c r="K321" s="16"/>
      <c r="L321" s="16"/>
      <c r="M321" s="242"/>
      <c r="N321" s="16"/>
    </row>
    <row r="322" spans="1:13" ht="25.5">
      <c r="A322" s="109" t="s">
        <v>405</v>
      </c>
      <c r="B322" s="37">
        <f>C322+D322</f>
        <v>20704.6393</v>
      </c>
      <c r="C322" s="37">
        <v>16160.8</v>
      </c>
      <c r="D322" s="37">
        <f>E322+F322</f>
        <v>4543.8393</v>
      </c>
      <c r="E322" s="37">
        <v>651.6293</v>
      </c>
      <c r="F322" s="37">
        <v>3892.21</v>
      </c>
      <c r="G322" s="37"/>
      <c r="H322" s="89">
        <f>SUM(I322:J322)</f>
        <v>1</v>
      </c>
      <c r="I322" s="89">
        <f>C322/$B322</f>
        <v>0.7805400406081936</v>
      </c>
      <c r="J322" s="89">
        <f>D322/$B322</f>
        <v>0.21945995939180646</v>
      </c>
      <c r="K322" s="89">
        <f>E322/$B322</f>
        <v>0.03147262265998519</v>
      </c>
      <c r="L322" s="89">
        <f>F322/$B322</f>
        <v>0.18798733673182128</v>
      </c>
      <c r="M322" s="242"/>
    </row>
    <row r="323" spans="1:13" ht="15.75">
      <c r="A323" s="110"/>
      <c r="B323" s="81"/>
      <c r="C323" s="26"/>
      <c r="D323" s="26"/>
      <c r="E323" s="26"/>
      <c r="F323" s="26"/>
      <c r="G323" s="26"/>
      <c r="M323" s="236" t="str">
        <f>IF(J323&gt;=0.15,1," ")</f>
        <v> </v>
      </c>
    </row>
    <row r="324" spans="1:13" ht="26.25">
      <c r="A324" s="10" t="s">
        <v>274</v>
      </c>
      <c r="B324" s="37">
        <f>C324+D324</f>
        <v>2213729.5</v>
      </c>
      <c r="C324" s="81">
        <v>1992379</v>
      </c>
      <c r="D324" s="81">
        <f>E324+F324</f>
        <v>221350.5</v>
      </c>
      <c r="E324" s="81">
        <v>60000.5</v>
      </c>
      <c r="F324" s="81">
        <v>161350</v>
      </c>
      <c r="G324" s="81"/>
      <c r="H324" s="89">
        <f>SUM(I324:J324)</f>
        <v>1</v>
      </c>
      <c r="I324" s="89">
        <f>C324/$B324</f>
        <v>0.9000101412570958</v>
      </c>
      <c r="J324" s="89">
        <f>D324/$B324</f>
        <v>0.09998985874290423</v>
      </c>
      <c r="K324" s="89">
        <f>E324/$B324</f>
        <v>0.027103808301782127</v>
      </c>
      <c r="L324" s="89">
        <f>F324/$B324</f>
        <v>0.07288605044112209</v>
      </c>
      <c r="M324" s="236" t="str">
        <f>IF(J324&gt;=0.15,1," ")</f>
        <v> </v>
      </c>
    </row>
    <row r="325" spans="1:13" ht="15.75">
      <c r="A325" s="9"/>
      <c r="B325" s="1"/>
      <c r="C325" s="1"/>
      <c r="D325" s="1"/>
      <c r="E325" s="1"/>
      <c r="F325" s="87"/>
      <c r="G325" s="87"/>
      <c r="L325" s="7"/>
      <c r="M325" s="236" t="str">
        <f>IF(J325&gt;=0.15,1," ")</f>
        <v> </v>
      </c>
    </row>
    <row r="326" spans="1:13" ht="15.75">
      <c r="A326" s="9"/>
      <c r="B326" s="1"/>
      <c r="C326" s="1"/>
      <c r="D326" s="1"/>
      <c r="E326" s="1"/>
      <c r="F326" s="3"/>
      <c r="G326" s="3"/>
      <c r="L326" s="7"/>
      <c r="M326" s="236" t="str">
        <f>IF(J326&gt;=0.15,1," ")</f>
        <v> </v>
      </c>
    </row>
    <row r="327" spans="1:13" ht="15.75">
      <c r="A327" s="9" t="s">
        <v>275</v>
      </c>
      <c r="B327" s="108">
        <f>B322+B320+B310+B299+B279+B268+B246+B224+B211+B197+B182+B145+B122+B35+B26+B18</f>
        <v>2667818.257481</v>
      </c>
      <c r="C327" s="108">
        <f>C322+C320+C310+C299+C279+C268+C246+C224+C211+C197+C182+C145+C122+C35+C26+C18</f>
        <v>2294118.0137370005</v>
      </c>
      <c r="D327" s="108">
        <f>D322+D320+D310+D299+D279+D268+D246+D224+D211+D197+D182+D145+D122+D35+D26+D18</f>
        <v>373700.2412350001</v>
      </c>
      <c r="E327" s="108">
        <f>E322+E320+E310+E299+E279+E268+E246+E224+E211+E197+E182+E145+E122+E35+E26+E18</f>
        <v>123997.20532299997</v>
      </c>
      <c r="F327" s="108">
        <f>F322+F320+F310+F299+F279+F268+F246+F224+F211+F197+F182+F145+F122+F35+F26+F18</f>
        <v>249703.03591200005</v>
      </c>
      <c r="G327" s="3"/>
      <c r="H327" s="89">
        <f>SUM(I327:J327)</f>
        <v>0.9999999990595314</v>
      </c>
      <c r="I327" s="89">
        <f>C327/$B327</f>
        <v>0.8599229004089456</v>
      </c>
      <c r="J327" s="89">
        <f>D327/$B327</f>
        <v>0.14007709865058585</v>
      </c>
      <c r="K327" s="89">
        <f>E327/$B327</f>
        <v>0.04647888025179057</v>
      </c>
      <c r="L327" s="89">
        <f>F327/$B327</f>
        <v>0.09359821839879527</v>
      </c>
      <c r="M327" s="236" t="str">
        <f>IF(J327&gt;=0.15,1," ")</f>
        <v> </v>
      </c>
    </row>
    <row r="328" spans="1:13" ht="15.75">
      <c r="A328" s="9"/>
      <c r="B328" s="108"/>
      <c r="C328" s="108"/>
      <c r="D328" s="108"/>
      <c r="E328" s="108"/>
      <c r="F328" s="108"/>
      <c r="G328" s="24"/>
      <c r="L328" s="7"/>
      <c r="M328" s="236" t="str">
        <f>IF(J328&gt;=0.15,1," ")</f>
        <v> </v>
      </c>
    </row>
    <row r="329" spans="1:13" ht="16.5" thickBot="1">
      <c r="A329" s="150" t="s">
        <v>276</v>
      </c>
      <c r="B329" s="166">
        <f>B327+B324</f>
        <v>4881547.757480999</v>
      </c>
      <c r="C329" s="166">
        <f>C327+C324</f>
        <v>4286497.0137370005</v>
      </c>
      <c r="D329" s="166">
        <f>D327+D324</f>
        <v>595050.7412350001</v>
      </c>
      <c r="E329" s="166">
        <f>E327+E324</f>
        <v>183997.70532299997</v>
      </c>
      <c r="F329" s="166">
        <f>F327+F324</f>
        <v>411053.03591200005</v>
      </c>
      <c r="G329" s="150"/>
      <c r="H329" s="167">
        <f>SUM(I329:J329)</f>
        <v>0.9999999994860239</v>
      </c>
      <c r="I329" s="167">
        <f>C329/$B329</f>
        <v>0.8781020337592559</v>
      </c>
      <c r="J329" s="167">
        <f>D329/$B329</f>
        <v>0.121897965726768</v>
      </c>
      <c r="K329" s="167">
        <f>E329/$B329</f>
        <v>0.03769249313212648</v>
      </c>
      <c r="L329" s="167">
        <f>F329/$B329</f>
        <v>0.08420547259464152</v>
      </c>
      <c r="M329" s="236" t="str">
        <f>IF(J329&gt;=0.15,1," ")</f>
        <v> </v>
      </c>
    </row>
    <row r="330" ht="16.5" thickTop="1">
      <c r="M330" s="236"/>
    </row>
  </sheetData>
  <mergeCells count="2">
    <mergeCell ref="B9:F9"/>
    <mergeCell ref="H9:L9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3"/>
  <sheetViews>
    <sheetView workbookViewId="0" topLeftCell="A1">
      <selection activeCell="A33" sqref="A33"/>
    </sheetView>
  </sheetViews>
  <sheetFormatPr defaultColWidth="9.140625" defaultRowHeight="12.75"/>
  <cols>
    <col min="1" max="1" width="33.57421875" style="0" customWidth="1"/>
    <col min="2" max="6" width="11.7109375" style="0" customWidth="1"/>
    <col min="7" max="7" width="2.28125" style="0" customWidth="1"/>
    <col min="8" max="11" width="11.7109375" style="0" customWidth="1"/>
  </cols>
  <sheetData>
    <row r="2" spans="1:6" ht="15">
      <c r="A2" s="91" t="s">
        <v>55</v>
      </c>
      <c r="B2" s="92" t="s">
        <v>56</v>
      </c>
      <c r="C2" s="92" t="s">
        <v>57</v>
      </c>
      <c r="D2" s="93"/>
      <c r="E2" s="93"/>
      <c r="F2" s="94"/>
    </row>
    <row r="3" spans="1:6" ht="12.75">
      <c r="A3" s="95"/>
      <c r="B3" s="96"/>
      <c r="C3" s="96"/>
      <c r="D3" s="96"/>
      <c r="E3" s="96"/>
      <c r="F3" s="97"/>
    </row>
    <row r="4" spans="1:6" ht="12.75">
      <c r="A4" s="98"/>
      <c r="B4" s="96"/>
      <c r="C4" s="99" t="s">
        <v>58</v>
      </c>
      <c r="D4" s="96"/>
      <c r="E4" s="99" t="s">
        <v>415</v>
      </c>
      <c r="F4" s="97"/>
    </row>
    <row r="5" spans="1:6" ht="12.75">
      <c r="A5" s="98"/>
      <c r="B5" s="96"/>
      <c r="C5" s="96"/>
      <c r="D5" s="96"/>
      <c r="E5" s="96"/>
      <c r="F5" s="97"/>
    </row>
    <row r="6" spans="1:6" ht="12.75">
      <c r="A6" s="100"/>
      <c r="B6" s="101"/>
      <c r="C6" s="101"/>
      <c r="D6" s="101"/>
      <c r="E6" s="102" t="s">
        <v>59</v>
      </c>
      <c r="F6" s="103"/>
    </row>
    <row r="8" spans="1:5" s="180" customFormat="1" ht="15.75">
      <c r="A8" s="215" t="s">
        <v>277</v>
      </c>
      <c r="B8" s="168"/>
      <c r="C8" s="168"/>
      <c r="D8" s="168"/>
      <c r="E8" s="168"/>
    </row>
    <row r="9" spans="1:12" ht="12.75">
      <c r="A9" s="1"/>
      <c r="B9" s="153" t="s">
        <v>54</v>
      </c>
      <c r="C9" s="153"/>
      <c r="D9" s="153"/>
      <c r="E9" s="153"/>
      <c r="F9" s="153"/>
      <c r="G9" s="6"/>
      <c r="H9" s="152" t="s">
        <v>53</v>
      </c>
      <c r="I9" s="152"/>
      <c r="J9" s="152"/>
      <c r="K9" s="152"/>
      <c r="L9" s="155"/>
    </row>
    <row r="10" spans="1:12" ht="25.5">
      <c r="A10" s="1"/>
      <c r="B10" s="13" t="s">
        <v>214</v>
      </c>
      <c r="C10" s="13" t="s">
        <v>150</v>
      </c>
      <c r="D10" s="13" t="s">
        <v>157</v>
      </c>
      <c r="E10" s="13" t="s">
        <v>151</v>
      </c>
      <c r="F10" s="13" t="s">
        <v>215</v>
      </c>
      <c r="G10" s="13"/>
      <c r="H10" s="13" t="s">
        <v>214</v>
      </c>
      <c r="I10" s="13" t="s">
        <v>150</v>
      </c>
      <c r="J10" s="13" t="s">
        <v>157</v>
      </c>
      <c r="K10" s="13" t="s">
        <v>151</v>
      </c>
      <c r="L10" s="13" t="s">
        <v>215</v>
      </c>
    </row>
    <row r="11" spans="1:12" ht="12.75">
      <c r="A11" s="30" t="s">
        <v>134</v>
      </c>
      <c r="B11" s="26">
        <v>236385.95484000002</v>
      </c>
      <c r="C11" s="26">
        <v>217083.90792500004</v>
      </c>
      <c r="D11" s="26">
        <v>19302.054238599998</v>
      </c>
      <c r="E11" s="26">
        <v>9562.1231168</v>
      </c>
      <c r="F11" s="26">
        <v>9739.9311218</v>
      </c>
      <c r="G11" s="26"/>
      <c r="H11" s="25">
        <v>1.0000000309815362</v>
      </c>
      <c r="I11" s="35">
        <v>0.9183452040199903</v>
      </c>
      <c r="J11" s="35">
        <v>0.08165482696154587</v>
      </c>
      <c r="K11" s="35">
        <v>0.04045131667518998</v>
      </c>
      <c r="L11" s="35">
        <v>0.04120351028635589</v>
      </c>
    </row>
    <row r="12" spans="1:12" ht="12.75">
      <c r="A12" s="30" t="s">
        <v>410</v>
      </c>
      <c r="B12" s="26">
        <v>55120.504239999995</v>
      </c>
      <c r="C12" s="26">
        <v>51050.67814</v>
      </c>
      <c r="D12" s="26">
        <v>4069.8292388</v>
      </c>
      <c r="E12" s="26">
        <v>1936.1323618</v>
      </c>
      <c r="F12" s="26">
        <v>2133.6968770000003</v>
      </c>
      <c r="G12" s="26"/>
      <c r="H12" s="25">
        <v>1.0000000569443268</v>
      </c>
      <c r="I12" s="35">
        <v>0.9261649334287732</v>
      </c>
      <c r="J12" s="35">
        <v>0.07383512351555369</v>
      </c>
      <c r="K12" s="35">
        <v>0.03512544720871734</v>
      </c>
      <c r="L12" s="35">
        <v>0.038709676306836346</v>
      </c>
    </row>
    <row r="13" spans="1:12" ht="12.75">
      <c r="A13" s="9" t="s">
        <v>411</v>
      </c>
      <c r="B13" s="26">
        <v>56029.30009999999</v>
      </c>
      <c r="C13" s="26">
        <v>51445.807085</v>
      </c>
      <c r="D13" s="26">
        <v>4583.497314800001</v>
      </c>
      <c r="E13" s="26">
        <v>2489.3129948</v>
      </c>
      <c r="F13" s="26">
        <v>2094.18432</v>
      </c>
      <c r="G13" s="26"/>
      <c r="H13" s="25">
        <v>1.0000000767419903</v>
      </c>
      <c r="I13" s="35">
        <v>0.9181947122876876</v>
      </c>
      <c r="J13" s="35">
        <v>0.08180536445430275</v>
      </c>
      <c r="K13" s="35">
        <v>0.04442877191678502</v>
      </c>
      <c r="L13" s="35">
        <v>0.037376592537517704</v>
      </c>
    </row>
    <row r="14" spans="1:12" ht="12.75">
      <c r="A14" s="30" t="s">
        <v>569</v>
      </c>
      <c r="B14" s="26">
        <v>57333.219220000006</v>
      </c>
      <c r="C14" s="26">
        <v>51188.97141300001</v>
      </c>
      <c r="D14" s="26">
        <v>6144.256807000001</v>
      </c>
      <c r="E14" s="26">
        <v>2291.748491</v>
      </c>
      <c r="F14" s="26">
        <v>3852.508316</v>
      </c>
      <c r="G14" s="26"/>
      <c r="H14" s="25">
        <v>1.0000001569770567</v>
      </c>
      <c r="I14" s="35">
        <v>0.8928326737868462</v>
      </c>
      <c r="J14" s="35">
        <v>0.10716748319021044</v>
      </c>
      <c r="K14" s="35">
        <v>0.03997243696025621</v>
      </c>
      <c r="L14" s="35">
        <v>0.06719504622995422</v>
      </c>
    </row>
    <row r="15" spans="1:12" ht="12.75">
      <c r="A15" s="30" t="s">
        <v>570</v>
      </c>
      <c r="B15" s="26">
        <v>59941.076108999994</v>
      </c>
      <c r="C15" s="26">
        <v>52315.087305</v>
      </c>
      <c r="D15" s="26">
        <v>7625.990695399999</v>
      </c>
      <c r="E15" s="26">
        <v>4208.1243918</v>
      </c>
      <c r="F15" s="26">
        <v>3417.8663036000003</v>
      </c>
      <c r="G15" s="26"/>
      <c r="H15" s="25">
        <v>1.0000000315543218</v>
      </c>
      <c r="I15" s="35">
        <v>0.8727752436387278</v>
      </c>
      <c r="J15" s="35">
        <v>0.12722478791559394</v>
      </c>
      <c r="K15" s="35">
        <v>0.07020435175617679</v>
      </c>
      <c r="L15" s="35">
        <v>0.057020436159417175</v>
      </c>
    </row>
    <row r="16" spans="1:12" ht="12.75">
      <c r="A16" s="30" t="s">
        <v>571</v>
      </c>
      <c r="B16" s="26">
        <v>20230.6079008</v>
      </c>
      <c r="C16" s="26">
        <v>17523.972232800003</v>
      </c>
      <c r="D16" s="26">
        <v>2706.6340206</v>
      </c>
      <c r="E16" s="26">
        <v>908.7968228000001</v>
      </c>
      <c r="F16" s="26">
        <v>1797.8371978</v>
      </c>
      <c r="G16" s="26"/>
      <c r="H16" s="25">
        <v>0.9999999185689323</v>
      </c>
      <c r="I16" s="35">
        <v>0.8662108582563667</v>
      </c>
      <c r="J16" s="35">
        <v>0.1337890603125657</v>
      </c>
      <c r="K16" s="35">
        <v>0.04492187418471308</v>
      </c>
      <c r="L16" s="35">
        <v>0.08886718612785265</v>
      </c>
    </row>
    <row r="17" spans="1:12" ht="12.75">
      <c r="A17" s="30" t="s">
        <v>572</v>
      </c>
      <c r="B17" s="26">
        <v>37221.15345</v>
      </c>
      <c r="C17" s="26">
        <v>34198.41474</v>
      </c>
      <c r="D17" s="26">
        <v>3022.737255</v>
      </c>
      <c r="E17" s="26">
        <v>1659.542025</v>
      </c>
      <c r="F17" s="26">
        <v>1363.19523</v>
      </c>
      <c r="G17" s="26"/>
      <c r="H17" s="25">
        <v>0.9999999609093253</v>
      </c>
      <c r="I17" s="35">
        <v>0.9187897625456312</v>
      </c>
      <c r="J17" s="35">
        <v>0.08121019836369418</v>
      </c>
      <c r="K17" s="35">
        <v>0.04458599132961582</v>
      </c>
      <c r="L17" s="35">
        <v>0.036624207034078364</v>
      </c>
    </row>
    <row r="18" spans="1:12" ht="12.75">
      <c r="A18" s="30" t="s">
        <v>414</v>
      </c>
      <c r="B18" s="26">
        <v>24498.002</v>
      </c>
      <c r="C18" s="26">
        <v>23490.422</v>
      </c>
      <c r="D18" s="26">
        <v>1007.5790880000001</v>
      </c>
      <c r="E18" s="26">
        <v>553.1806750000001</v>
      </c>
      <c r="F18" s="26">
        <v>454.398413</v>
      </c>
      <c r="G18" s="26"/>
      <c r="H18" s="25">
        <v>0.9999999627724742</v>
      </c>
      <c r="I18" s="35">
        <v>0.9588709315967889</v>
      </c>
      <c r="J18" s="35">
        <v>0.04112903117568527</v>
      </c>
      <c r="K18" s="35">
        <v>0.02258064453582786</v>
      </c>
      <c r="L18" s="35">
        <v>0.018548386639857407</v>
      </c>
    </row>
    <row r="19" spans="1:12" ht="12.75">
      <c r="A19" s="30" t="s">
        <v>573</v>
      </c>
      <c r="B19" s="26">
        <v>147639.96735</v>
      </c>
      <c r="C19" s="26">
        <v>134798.27515000003</v>
      </c>
      <c r="D19" s="26">
        <v>12841.6935418</v>
      </c>
      <c r="E19" s="26">
        <v>5689.858036</v>
      </c>
      <c r="F19" s="26">
        <v>7151.835505800001</v>
      </c>
      <c r="G19" s="26"/>
      <c r="H19" s="25">
        <v>1.0000000090883252</v>
      </c>
      <c r="I19" s="35">
        <v>0.9130202178278932</v>
      </c>
      <c r="J19" s="35">
        <v>0.08697979126043202</v>
      </c>
      <c r="K19" s="35">
        <v>0.03853873810816716</v>
      </c>
      <c r="L19" s="35">
        <v>0.04844105315226488</v>
      </c>
    </row>
    <row r="20" spans="1:12" ht="12.75">
      <c r="A20" s="30" t="s">
        <v>574</v>
      </c>
      <c r="B20" s="26">
        <v>50853.106078</v>
      </c>
      <c r="C20" s="26">
        <v>46210.34464000001</v>
      </c>
      <c r="D20" s="26">
        <v>4642.766369999999</v>
      </c>
      <c r="E20" s="26">
        <v>1817.5936450000004</v>
      </c>
      <c r="F20" s="26">
        <v>2825.172725</v>
      </c>
      <c r="G20" s="26"/>
      <c r="H20" s="25">
        <v>1.0000000969852265</v>
      </c>
      <c r="I20" s="35">
        <v>0.9087025002783747</v>
      </c>
      <c r="J20" s="35">
        <v>0.09129759670685184</v>
      </c>
      <c r="K20" s="35">
        <v>0.035742037904471786</v>
      </c>
      <c r="L20" s="35">
        <v>0.05555555880238006</v>
      </c>
    </row>
    <row r="21" spans="1:12" ht="12.75">
      <c r="A21" s="30" t="s">
        <v>575</v>
      </c>
      <c r="B21" s="26">
        <v>107712.180981</v>
      </c>
      <c r="C21" s="26">
        <v>98011.76102179999</v>
      </c>
      <c r="D21" s="26">
        <v>9700.4184254</v>
      </c>
      <c r="E21" s="26">
        <v>5156.4344188</v>
      </c>
      <c r="F21" s="26">
        <v>4543.984006600001</v>
      </c>
      <c r="G21" s="26"/>
      <c r="H21" s="25">
        <v>0.9999999857601992</v>
      </c>
      <c r="I21" s="35">
        <v>0.9099412910327095</v>
      </c>
      <c r="J21" s="35">
        <v>0.09005869472748969</v>
      </c>
      <c r="K21" s="35">
        <v>0.04787234249494562</v>
      </c>
      <c r="L21" s="35">
        <v>0.04218635223254407</v>
      </c>
    </row>
    <row r="22" spans="1:12" ht="12.75">
      <c r="A22" s="30" t="s">
        <v>576</v>
      </c>
      <c r="B22" s="26">
        <v>47534.02808</v>
      </c>
      <c r="C22" s="26">
        <v>41962.702175</v>
      </c>
      <c r="D22" s="26">
        <v>5571.3199270000005</v>
      </c>
      <c r="E22" s="26">
        <v>2271.9920309999998</v>
      </c>
      <c r="F22" s="26">
        <v>3299.3278960000002</v>
      </c>
      <c r="G22" s="26"/>
      <c r="H22" s="25">
        <v>0.9999998742374623</v>
      </c>
      <c r="I22" s="35">
        <v>0.8827928932169723</v>
      </c>
      <c r="J22" s="35">
        <v>0.11720698102049004</v>
      </c>
      <c r="K22" s="35">
        <v>0.04779717021196323</v>
      </c>
      <c r="L22" s="35">
        <v>0.0694098108085268</v>
      </c>
    </row>
    <row r="23" spans="1:12" ht="12.75">
      <c r="A23" s="30" t="s">
        <v>577</v>
      </c>
      <c r="B23" s="26">
        <v>68317.81198000001</v>
      </c>
      <c r="C23" s="26">
        <v>64346.773273000006</v>
      </c>
      <c r="D23" s="26">
        <v>3971.0469712000004</v>
      </c>
      <c r="E23" s="26">
        <v>2291.7484934000004</v>
      </c>
      <c r="F23" s="26">
        <v>1679.2984778</v>
      </c>
      <c r="G23" s="26"/>
      <c r="H23" s="25">
        <v>1.0000001209669886</v>
      </c>
      <c r="I23" s="35">
        <v>0.9418740356005176</v>
      </c>
      <c r="J23" s="35">
        <v>0.05812608536647106</v>
      </c>
      <c r="K23" s="35">
        <v>0.033545402391852185</v>
      </c>
      <c r="L23" s="35">
        <v>0.024580682974618878</v>
      </c>
    </row>
    <row r="24" spans="1:12" ht="12.75">
      <c r="A24" s="30" t="s">
        <v>578</v>
      </c>
      <c r="B24" s="26">
        <v>178479.7948</v>
      </c>
      <c r="C24" s="26">
        <v>139085.427</v>
      </c>
      <c r="D24" s="26">
        <v>39394.362267000004</v>
      </c>
      <c r="E24" s="26">
        <v>8475.518133000001</v>
      </c>
      <c r="F24" s="26">
        <v>30918.844134000006</v>
      </c>
      <c r="G24" s="26"/>
      <c r="H24" s="25">
        <v>0.999999968999292</v>
      </c>
      <c r="I24" s="35">
        <v>0.7792782771621608</v>
      </c>
      <c r="J24" s="35">
        <v>0.22072169183713117</v>
      </c>
      <c r="K24" s="35">
        <v>0.04748726959540409</v>
      </c>
      <c r="L24" s="35">
        <v>0.17323442224172708</v>
      </c>
    </row>
    <row r="25" spans="1:12" ht="12.75">
      <c r="A25" s="31" t="s">
        <v>579</v>
      </c>
      <c r="B25" s="32">
        <v>132664.579</v>
      </c>
      <c r="C25" s="32">
        <v>82838.80900000001</v>
      </c>
      <c r="D25" s="32">
        <v>49825.76747199999</v>
      </c>
      <c r="E25" s="32">
        <v>9917.738362</v>
      </c>
      <c r="F25" s="32">
        <v>39908.029109999996</v>
      </c>
      <c r="G25" s="32"/>
      <c r="H25" s="25">
        <v>0.9999999809444238</v>
      </c>
      <c r="I25" s="35">
        <v>0.6244229591984761</v>
      </c>
      <c r="J25" s="35">
        <v>0.37557702174594765</v>
      </c>
      <c r="K25" s="35">
        <v>0.07475799822950481</v>
      </c>
      <c r="L25" s="35">
        <v>0.3008190235164429</v>
      </c>
    </row>
    <row r="26" spans="1:12" ht="12.75">
      <c r="A26" s="31" t="s">
        <v>580</v>
      </c>
      <c r="B26" s="33">
        <v>92460.19668999998</v>
      </c>
      <c r="C26" s="33">
        <v>79341.91482079998</v>
      </c>
      <c r="D26" s="33">
        <v>13118.284120799999</v>
      </c>
      <c r="E26" s="33">
        <v>5353.9985858</v>
      </c>
      <c r="F26" s="33">
        <v>7764.285535</v>
      </c>
      <c r="G26" s="33"/>
      <c r="H26" s="25">
        <v>1.0000000243521003</v>
      </c>
      <c r="I26" s="35">
        <v>0.8581196845905174</v>
      </c>
      <c r="J26" s="35">
        <v>0.1418803397615831</v>
      </c>
      <c r="K26" s="35">
        <v>0.05790598308752096</v>
      </c>
      <c r="L26" s="35">
        <v>0.08397435667406215</v>
      </c>
    </row>
    <row r="27" spans="1:12" ht="12.75">
      <c r="A27" s="30" t="s">
        <v>599</v>
      </c>
      <c r="B27" s="34">
        <v>352988.5338140001</v>
      </c>
      <c r="C27" s="34">
        <v>317446.68651400006</v>
      </c>
      <c r="D27" s="34">
        <v>35541.858100000005</v>
      </c>
      <c r="E27" s="34">
        <v>14441.966921</v>
      </c>
      <c r="F27" s="34">
        <v>21099.891179</v>
      </c>
      <c r="G27" s="34"/>
      <c r="H27" s="25">
        <v>1.0000000305958947</v>
      </c>
      <c r="I27" s="35">
        <v>0.8993116095982652</v>
      </c>
      <c r="J27" s="35">
        <v>0.10068842099762947</v>
      </c>
      <c r="K27" s="35">
        <v>0.04091341654913327</v>
      </c>
      <c r="L27" s="35">
        <v>0.05977500444849618</v>
      </c>
    </row>
    <row r="28" spans="1:12" ht="12.75">
      <c r="A28" s="30" t="s">
        <v>581</v>
      </c>
      <c r="B28" s="34">
        <v>463091.2309599999</v>
      </c>
      <c r="C28" s="34">
        <v>426680.106324</v>
      </c>
      <c r="D28" s="34">
        <v>36411.141078800014</v>
      </c>
      <c r="E28" s="34">
        <v>14916.1221224</v>
      </c>
      <c r="F28" s="34">
        <v>21495.0189564</v>
      </c>
      <c r="G28" s="34"/>
      <c r="H28" s="25">
        <v>1.0000000355066108</v>
      </c>
      <c r="I28" s="35">
        <v>0.9213737548851471</v>
      </c>
      <c r="J28" s="35">
        <v>0.0786262806214637</v>
      </c>
      <c r="K28" s="35">
        <v>0.03220989974584165</v>
      </c>
      <c r="L28" s="35">
        <v>0.04641638087562202</v>
      </c>
    </row>
    <row r="29" spans="1:12" ht="12.75">
      <c r="A29" s="31" t="s">
        <v>582</v>
      </c>
      <c r="B29" s="33">
        <v>31610.31974</v>
      </c>
      <c r="C29" s="33">
        <v>13039.25892</v>
      </c>
      <c r="D29" s="33">
        <v>18571.065715</v>
      </c>
      <c r="E29" s="33">
        <v>3437.6227489999997</v>
      </c>
      <c r="F29" s="33">
        <v>15133.442966</v>
      </c>
      <c r="G29" s="33"/>
      <c r="H29" s="25">
        <v>1.000000154854492</v>
      </c>
      <c r="I29" s="35">
        <v>0.41250006413253704</v>
      </c>
      <c r="J29" s="35">
        <v>0.5875000907219549</v>
      </c>
      <c r="K29" s="35">
        <v>0.10875001509870838</v>
      </c>
      <c r="L29" s="35">
        <v>0.4787500756232465</v>
      </c>
    </row>
    <row r="30" spans="1:12" ht="12.75">
      <c r="A30" s="30" t="s">
        <v>609</v>
      </c>
      <c r="B30" s="34">
        <v>201910.9369728</v>
      </c>
      <c r="C30" s="34">
        <v>147758.51621379997</v>
      </c>
      <c r="D30" s="34">
        <v>54152.431799599995</v>
      </c>
      <c r="E30" s="34">
        <v>9562.1230406</v>
      </c>
      <c r="F30" s="34">
        <v>44590.30875899999</v>
      </c>
      <c r="G30" s="34"/>
      <c r="H30" s="25">
        <v>1.0000000546805445</v>
      </c>
      <c r="I30" s="35">
        <v>0.73180045830655</v>
      </c>
      <c r="J30" s="35">
        <v>0.2681995963739945</v>
      </c>
      <c r="K30" s="35">
        <v>0.04735812325950496</v>
      </c>
      <c r="L30" s="35">
        <v>0.22084147311448948</v>
      </c>
    </row>
    <row r="31" spans="1:12" ht="12.75">
      <c r="A31" s="30" t="s">
        <v>583</v>
      </c>
      <c r="B31" s="34">
        <v>4385.932405</v>
      </c>
      <c r="C31" s="34">
        <v>4109.34213</v>
      </c>
      <c r="D31" s="34">
        <v>276.5903378</v>
      </c>
      <c r="E31" s="34">
        <v>138.2951688</v>
      </c>
      <c r="F31" s="34">
        <v>138.29516900000002</v>
      </c>
      <c r="G31" s="34"/>
      <c r="H31" s="25">
        <v>1.0000000143185062</v>
      </c>
      <c r="I31" s="35">
        <v>0.9369369498981142</v>
      </c>
      <c r="J31" s="35">
        <v>0.06306306442039204</v>
      </c>
      <c r="K31" s="35">
        <v>0.03153153218739586</v>
      </c>
      <c r="L31" s="35">
        <v>0.0315315322329962</v>
      </c>
    </row>
    <row r="32" spans="1:12" ht="12.75">
      <c r="A32" s="31" t="s">
        <v>584</v>
      </c>
      <c r="B32" s="33">
        <v>123359.28361200001</v>
      </c>
      <c r="C32" s="33">
        <v>106408.25319699997</v>
      </c>
      <c r="D32" s="33">
        <v>16951.0360754</v>
      </c>
      <c r="E32" s="33">
        <v>5314.4857486</v>
      </c>
      <c r="F32" s="33">
        <v>11636.5503268</v>
      </c>
      <c r="G32" s="33"/>
      <c r="H32" s="25">
        <v>1.00000004588548</v>
      </c>
      <c r="I32" s="35">
        <v>0.8625881253630181</v>
      </c>
      <c r="J32" s="35">
        <v>0.13741192052246204</v>
      </c>
      <c r="K32" s="35">
        <v>0.043081360340220254</v>
      </c>
      <c r="L32" s="35">
        <v>0.09433056018224178</v>
      </c>
    </row>
    <row r="33" spans="1:12" ht="12.75">
      <c r="A33" s="31" t="s">
        <v>131</v>
      </c>
      <c r="B33" s="33">
        <v>174311.1752178</v>
      </c>
      <c r="C33" s="33">
        <v>126283.23407439994</v>
      </c>
      <c r="D33" s="33">
        <v>48027.936595600026</v>
      </c>
      <c r="E33" s="33">
        <v>13888.78643839999</v>
      </c>
      <c r="F33" s="33">
        <v>34139.15015720002</v>
      </c>
      <c r="G33" s="33"/>
      <c r="H33" s="25">
        <v>0.9999999739098768</v>
      </c>
      <c r="I33" s="35">
        <v>0.7244700973222764</v>
      </c>
      <c r="J33" s="35">
        <v>0.2755298765876004</v>
      </c>
      <c r="K33" s="35">
        <v>0.07967811829072977</v>
      </c>
      <c r="L33" s="35">
        <v>0.19585175829687057</v>
      </c>
    </row>
    <row r="34" spans="1:12" ht="12.75">
      <c r="A34" s="31" t="s">
        <v>585</v>
      </c>
      <c r="B34" s="32">
        <v>165519.5633166</v>
      </c>
      <c r="C34" s="32">
        <v>136892.46338840004</v>
      </c>
      <c r="D34" s="32">
        <v>28627.0993186</v>
      </c>
      <c r="E34" s="32">
        <v>7843.311453799998</v>
      </c>
      <c r="F34" s="32">
        <v>20783.787864799997</v>
      </c>
      <c r="G34" s="32"/>
      <c r="H34" s="25">
        <v>0.9999999963170518</v>
      </c>
      <c r="I34" s="35">
        <v>0.827047030848897</v>
      </c>
      <c r="J34" s="35">
        <v>0.17295296546815492</v>
      </c>
      <c r="K34" s="35">
        <v>0.047386008618193295</v>
      </c>
      <c r="L34" s="35">
        <v>0.12556695684996158</v>
      </c>
    </row>
    <row r="35" spans="1:12" ht="12.75">
      <c r="A35" s="30" t="s">
        <v>586</v>
      </c>
      <c r="B35" s="36">
        <v>6598.6553</v>
      </c>
      <c r="C35" s="36">
        <v>6361.57739</v>
      </c>
      <c r="D35" s="36">
        <v>237.07743200000002</v>
      </c>
      <c r="E35" s="36">
        <v>98.782263</v>
      </c>
      <c r="F35" s="36">
        <v>138.29516900000002</v>
      </c>
      <c r="G35" s="36"/>
      <c r="H35" s="25">
        <v>0.9999999275609988</v>
      </c>
      <c r="I35" s="35">
        <v>0.9640717844437184</v>
      </c>
      <c r="J35" s="35">
        <v>0.03592814311728027</v>
      </c>
      <c r="K35" s="35">
        <v>0.01497005958168477</v>
      </c>
      <c r="L35" s="35">
        <v>0.020958083535595504</v>
      </c>
    </row>
    <row r="36" ht="12.75">
      <c r="H36" s="25"/>
    </row>
    <row r="37" spans="1:12" ht="12.75">
      <c r="A37" s="3" t="s">
        <v>568</v>
      </c>
      <c r="B37" s="81">
        <v>2896197.114157</v>
      </c>
      <c r="C37" s="81">
        <v>2469872.7060729996</v>
      </c>
      <c r="D37" s="81">
        <v>426324.47420620004</v>
      </c>
      <c r="E37" s="81">
        <v>134225.33848959996</v>
      </c>
      <c r="F37" s="81">
        <v>292099.13571660005</v>
      </c>
      <c r="G37" s="26"/>
      <c r="H37" s="90">
        <v>1.0000000228306973</v>
      </c>
      <c r="I37" s="89">
        <v>0.8527985522808273</v>
      </c>
      <c r="J37" s="89">
        <v>0.14720147054986996</v>
      </c>
      <c r="K37" s="89">
        <v>0.046345374019429994</v>
      </c>
      <c r="L37" s="89">
        <v>0.10085609653043996</v>
      </c>
    </row>
    <row r="38" ht="12.75">
      <c r="H38" s="25"/>
    </row>
    <row r="39" spans="1:12" ht="12.75">
      <c r="A39" s="88" t="s">
        <v>51</v>
      </c>
      <c r="B39" s="79">
        <v>20704.76</v>
      </c>
      <c r="C39" s="79">
        <v>16160.78</v>
      </c>
      <c r="D39" s="79">
        <v>4543.98393</v>
      </c>
      <c r="E39" s="79">
        <v>651.96293</v>
      </c>
      <c r="F39" s="79">
        <v>3892.021</v>
      </c>
      <c r="G39" s="79"/>
      <c r="H39" s="25">
        <v>1.0000001898114252</v>
      </c>
      <c r="I39" s="89">
        <v>0.7805345244281993</v>
      </c>
      <c r="J39" s="89">
        <v>0.21946566538322593</v>
      </c>
      <c r="K39" s="89">
        <v>0.03148855287383191</v>
      </c>
      <c r="L39" s="89">
        <v>0.187977112509394</v>
      </c>
    </row>
    <row r="40" spans="1:12" ht="12.75">
      <c r="A40" s="9" t="s">
        <v>613</v>
      </c>
      <c r="B40" s="26">
        <v>2213730.3</v>
      </c>
      <c r="C40" s="26">
        <v>1992379</v>
      </c>
      <c r="D40" s="26">
        <v>221351.25</v>
      </c>
      <c r="E40" s="26">
        <v>60000.35</v>
      </c>
      <c r="F40" s="26">
        <v>161350.9</v>
      </c>
      <c r="G40" s="26"/>
      <c r="H40" s="25">
        <v>0.9999999774136896</v>
      </c>
      <c r="I40" s="89">
        <v>0.9000098160105593</v>
      </c>
      <c r="J40" s="89">
        <v>0.09999016140313029</v>
      </c>
      <c r="K40" s="89">
        <v>0.027103730748050024</v>
      </c>
      <c r="L40" s="89">
        <v>0.07288643065508026</v>
      </c>
    </row>
    <row r="41" ht="12.75">
      <c r="H41" s="25"/>
    </row>
    <row r="42" spans="1:12" s="180" customFormat="1" ht="12.75">
      <c r="A42" s="178" t="s">
        <v>52</v>
      </c>
      <c r="B42" s="182">
        <v>5130632.174156999</v>
      </c>
      <c r="C42" s="182">
        <v>4478412.486072999</v>
      </c>
      <c r="D42" s="182">
        <v>652219.7081362</v>
      </c>
      <c r="E42" s="182">
        <v>194877.65141959995</v>
      </c>
      <c r="F42" s="182">
        <v>457342.0567166001</v>
      </c>
      <c r="G42" s="176"/>
      <c r="H42" s="183">
        <v>1.0000000039083292</v>
      </c>
      <c r="I42" s="184">
        <v>0.8728773246756547</v>
      </c>
      <c r="J42" s="184">
        <v>0.12712267923267456</v>
      </c>
      <c r="K42" s="184">
        <v>0.03798316558360955</v>
      </c>
      <c r="L42" s="184">
        <v>0.08913951364906504</v>
      </c>
    </row>
    <row r="43" s="180" customFormat="1" ht="12.75"/>
    <row r="44" spans="2:5" s="180" customFormat="1" ht="12.75">
      <c r="B44" s="168"/>
      <c r="C44" s="168"/>
      <c r="D44" s="168"/>
      <c r="E44" s="168"/>
    </row>
    <row r="45" spans="1:5" s="180" customFormat="1" ht="15.75">
      <c r="A45" s="215" t="s">
        <v>285</v>
      </c>
      <c r="B45" s="168"/>
      <c r="C45" s="168"/>
      <c r="D45" s="168"/>
      <c r="E45" s="168"/>
    </row>
    <row r="46" spans="1:12" ht="12.75">
      <c r="A46" s="168"/>
      <c r="B46" s="160" t="s">
        <v>54</v>
      </c>
      <c r="C46" s="160"/>
      <c r="D46" s="160"/>
      <c r="E46" s="160"/>
      <c r="F46" s="160"/>
      <c r="G46" s="169"/>
      <c r="H46" s="161" t="s">
        <v>53</v>
      </c>
      <c r="I46" s="161"/>
      <c r="J46" s="161"/>
      <c r="K46" s="161"/>
      <c r="L46" s="170"/>
    </row>
    <row r="47" spans="1:12" ht="25.5">
      <c r="A47" s="168"/>
      <c r="B47" s="171" t="s">
        <v>214</v>
      </c>
      <c r="C47" s="171" t="s">
        <v>150</v>
      </c>
      <c r="D47" s="171" t="s">
        <v>157</v>
      </c>
      <c r="E47" s="171" t="s">
        <v>151</v>
      </c>
      <c r="F47" s="171" t="s">
        <v>215</v>
      </c>
      <c r="G47" s="171"/>
      <c r="H47" s="171" t="s">
        <v>214</v>
      </c>
      <c r="I47" s="171" t="s">
        <v>150</v>
      </c>
      <c r="J47" s="171" t="s">
        <v>157</v>
      </c>
      <c r="K47" s="171" t="s">
        <v>151</v>
      </c>
      <c r="L47" s="171" t="s">
        <v>215</v>
      </c>
    </row>
    <row r="48" spans="1:12" ht="12.75">
      <c r="A48" s="172" t="s">
        <v>586</v>
      </c>
      <c r="B48" s="173">
        <v>6598.6553</v>
      </c>
      <c r="C48" s="173">
        <v>6361.57739</v>
      </c>
      <c r="D48" s="173">
        <v>237.07743200000002</v>
      </c>
      <c r="E48" s="173">
        <v>98.782263</v>
      </c>
      <c r="F48" s="173">
        <v>138.29516900000002</v>
      </c>
      <c r="G48" s="173"/>
      <c r="H48" s="174">
        <v>0.9999999275609988</v>
      </c>
      <c r="I48" s="175">
        <v>0.9640717844437184</v>
      </c>
      <c r="J48" s="175">
        <v>0.03592814311728027</v>
      </c>
      <c r="K48" s="175">
        <v>0.01497005958168477</v>
      </c>
      <c r="L48" s="175">
        <v>0.020958083535595504</v>
      </c>
    </row>
    <row r="49" spans="1:12" ht="12.75">
      <c r="A49" s="172" t="s">
        <v>414</v>
      </c>
      <c r="B49" s="176">
        <v>24498.002</v>
      </c>
      <c r="C49" s="176">
        <v>23490.422</v>
      </c>
      <c r="D49" s="176">
        <v>1007.5790880000001</v>
      </c>
      <c r="E49" s="176">
        <v>553.1806750000001</v>
      </c>
      <c r="F49" s="176">
        <v>454.398413</v>
      </c>
      <c r="G49" s="176"/>
      <c r="H49" s="174">
        <v>0.9999999627724742</v>
      </c>
      <c r="I49" s="175">
        <v>0.9588709315967889</v>
      </c>
      <c r="J49" s="175">
        <v>0.04112903117568527</v>
      </c>
      <c r="K49" s="175">
        <v>0.02258064453582786</v>
      </c>
      <c r="L49" s="175">
        <v>0.018548386639857407</v>
      </c>
    </row>
    <row r="50" spans="1:12" ht="12.75">
      <c r="A50" s="172" t="s">
        <v>577</v>
      </c>
      <c r="B50" s="176">
        <v>68317.81198000001</v>
      </c>
      <c r="C50" s="176">
        <v>64346.773273000006</v>
      </c>
      <c r="D50" s="176">
        <v>3971.0469712000004</v>
      </c>
      <c r="E50" s="176">
        <v>2291.7484934000004</v>
      </c>
      <c r="F50" s="176">
        <v>1679.2984778</v>
      </c>
      <c r="G50" s="176"/>
      <c r="H50" s="174">
        <v>1.0000001209669886</v>
      </c>
      <c r="I50" s="175">
        <v>0.9418740356005176</v>
      </c>
      <c r="J50" s="175">
        <v>0.05812608536647106</v>
      </c>
      <c r="K50" s="175">
        <v>0.033545402391852185</v>
      </c>
      <c r="L50" s="175">
        <v>0.024580682974618878</v>
      </c>
    </row>
    <row r="51" spans="1:12" ht="12.75">
      <c r="A51" s="172" t="s">
        <v>583</v>
      </c>
      <c r="B51" s="177">
        <v>4385.932405</v>
      </c>
      <c r="C51" s="177">
        <v>4109.34213</v>
      </c>
      <c r="D51" s="177">
        <v>276.5903378</v>
      </c>
      <c r="E51" s="177">
        <v>138.2951688</v>
      </c>
      <c r="F51" s="177">
        <v>138.29516900000002</v>
      </c>
      <c r="G51" s="177"/>
      <c r="H51" s="174">
        <v>1.0000000143185062</v>
      </c>
      <c r="I51" s="175">
        <v>0.9369369498981142</v>
      </c>
      <c r="J51" s="175">
        <v>0.06306306442039204</v>
      </c>
      <c r="K51" s="175">
        <v>0.03153153218739586</v>
      </c>
      <c r="L51" s="175">
        <v>0.0315315322329962</v>
      </c>
    </row>
    <row r="52" spans="1:12" ht="12.75">
      <c r="A52" s="172" t="s">
        <v>410</v>
      </c>
      <c r="B52" s="176">
        <v>55120.504239999995</v>
      </c>
      <c r="C52" s="176">
        <v>51050.67814</v>
      </c>
      <c r="D52" s="176">
        <v>4069.8292388</v>
      </c>
      <c r="E52" s="176">
        <v>1936.1323618</v>
      </c>
      <c r="F52" s="176">
        <v>2133.6968770000003</v>
      </c>
      <c r="G52" s="176"/>
      <c r="H52" s="174">
        <v>1.0000000569443268</v>
      </c>
      <c r="I52" s="175">
        <v>0.9261649334287732</v>
      </c>
      <c r="J52" s="175">
        <v>0.07383512351555369</v>
      </c>
      <c r="K52" s="175">
        <v>0.03512544720871734</v>
      </c>
      <c r="L52" s="175">
        <v>0.038709676306836346</v>
      </c>
    </row>
    <row r="53" spans="1:12" ht="12.75">
      <c r="A53" s="172" t="s">
        <v>581</v>
      </c>
      <c r="B53" s="177">
        <v>463091.2309599999</v>
      </c>
      <c r="C53" s="177">
        <v>426680.106324</v>
      </c>
      <c r="D53" s="177">
        <v>36411.141078800014</v>
      </c>
      <c r="E53" s="177">
        <v>14916.1221224</v>
      </c>
      <c r="F53" s="177">
        <v>21495.0189564</v>
      </c>
      <c r="G53" s="177"/>
      <c r="H53" s="174">
        <v>1.0000000355066108</v>
      </c>
      <c r="I53" s="175">
        <v>0.9213737548851471</v>
      </c>
      <c r="J53" s="175">
        <v>0.0786262806214637</v>
      </c>
      <c r="K53" s="175">
        <v>0.03220989974584165</v>
      </c>
      <c r="L53" s="175">
        <v>0.04641638087562202</v>
      </c>
    </row>
    <row r="54" spans="1:12" ht="12.75">
      <c r="A54" s="172" t="s">
        <v>572</v>
      </c>
      <c r="B54" s="176">
        <v>37221.15345</v>
      </c>
      <c r="C54" s="176">
        <v>34198.41474</v>
      </c>
      <c r="D54" s="176">
        <v>3022.737255</v>
      </c>
      <c r="E54" s="176">
        <v>1659.542025</v>
      </c>
      <c r="F54" s="176">
        <v>1363.19523</v>
      </c>
      <c r="G54" s="176"/>
      <c r="H54" s="174">
        <v>0.9999999609093253</v>
      </c>
      <c r="I54" s="175">
        <v>0.9187897625456312</v>
      </c>
      <c r="J54" s="175">
        <v>0.08121019836369418</v>
      </c>
      <c r="K54" s="175">
        <v>0.04458599132961582</v>
      </c>
      <c r="L54" s="175">
        <v>0.036624207034078364</v>
      </c>
    </row>
    <row r="55" spans="1:12" ht="12.75">
      <c r="A55" s="178" t="s">
        <v>411</v>
      </c>
      <c r="B55" s="176">
        <v>56029.30009999999</v>
      </c>
      <c r="C55" s="176">
        <v>51445.807085</v>
      </c>
      <c r="D55" s="176">
        <v>4583.497314800001</v>
      </c>
      <c r="E55" s="176">
        <v>2489.3129948</v>
      </c>
      <c r="F55" s="176">
        <v>2094.18432</v>
      </c>
      <c r="G55" s="176"/>
      <c r="H55" s="174">
        <v>1.0000000767419903</v>
      </c>
      <c r="I55" s="175">
        <v>0.9181947122876876</v>
      </c>
      <c r="J55" s="175">
        <v>0.08180536445430275</v>
      </c>
      <c r="K55" s="175">
        <v>0.04442877191678502</v>
      </c>
      <c r="L55" s="175">
        <v>0.037376592537517704</v>
      </c>
    </row>
    <row r="56" spans="1:12" ht="12.75">
      <c r="A56" s="172" t="s">
        <v>573</v>
      </c>
      <c r="B56" s="176">
        <v>147639.96735</v>
      </c>
      <c r="C56" s="176">
        <v>134798.27515000003</v>
      </c>
      <c r="D56" s="176">
        <v>12841.6935418</v>
      </c>
      <c r="E56" s="176">
        <v>5689.858036</v>
      </c>
      <c r="F56" s="176">
        <v>7151.835505800001</v>
      </c>
      <c r="G56" s="176"/>
      <c r="H56" s="174">
        <v>1.0000000090883252</v>
      </c>
      <c r="I56" s="175">
        <v>0.9130202178278932</v>
      </c>
      <c r="J56" s="175">
        <v>0.08697979126043202</v>
      </c>
      <c r="K56" s="175">
        <v>0.03853873810816716</v>
      </c>
      <c r="L56" s="175">
        <v>0.04844105315226488</v>
      </c>
    </row>
    <row r="57" spans="1:12" ht="12.75">
      <c r="A57" s="172" t="s">
        <v>575</v>
      </c>
      <c r="B57" s="176">
        <v>107712.180981</v>
      </c>
      <c r="C57" s="176">
        <v>98011.76102179999</v>
      </c>
      <c r="D57" s="176">
        <v>9700.4184254</v>
      </c>
      <c r="E57" s="176">
        <v>5156.4344188</v>
      </c>
      <c r="F57" s="176">
        <v>4543.984006600001</v>
      </c>
      <c r="G57" s="176"/>
      <c r="H57" s="174">
        <v>0.9999999857601992</v>
      </c>
      <c r="I57" s="175">
        <v>0.9099412910327095</v>
      </c>
      <c r="J57" s="175">
        <v>0.09005869472748969</v>
      </c>
      <c r="K57" s="175">
        <v>0.04787234249494562</v>
      </c>
      <c r="L57" s="175">
        <v>0.04218635223254407</v>
      </c>
    </row>
    <row r="58" spans="1:12" ht="12.75">
      <c r="A58" s="172" t="s">
        <v>574</v>
      </c>
      <c r="B58" s="176">
        <v>50853.106078</v>
      </c>
      <c r="C58" s="176">
        <v>46210.34464000001</v>
      </c>
      <c r="D58" s="176">
        <v>4642.766369999999</v>
      </c>
      <c r="E58" s="176">
        <v>1817.5936450000004</v>
      </c>
      <c r="F58" s="176">
        <v>2825.172725</v>
      </c>
      <c r="G58" s="176"/>
      <c r="H58" s="174">
        <v>1.0000000969852265</v>
      </c>
      <c r="I58" s="175">
        <v>0.9087025002783747</v>
      </c>
      <c r="J58" s="175">
        <v>0.09129759670685184</v>
      </c>
      <c r="K58" s="175">
        <v>0.035742037904471786</v>
      </c>
      <c r="L58" s="175">
        <v>0.05555555880238006</v>
      </c>
    </row>
    <row r="59" spans="1:12" ht="12.75">
      <c r="A59" s="172" t="s">
        <v>134</v>
      </c>
      <c r="B59" s="176">
        <v>236385.95484000002</v>
      </c>
      <c r="C59" s="176">
        <v>217083.90792500004</v>
      </c>
      <c r="D59" s="176">
        <v>19302.054238599998</v>
      </c>
      <c r="E59" s="176">
        <v>9562.1231168</v>
      </c>
      <c r="F59" s="176">
        <v>9739.9311218</v>
      </c>
      <c r="G59" s="176"/>
      <c r="H59" s="174">
        <v>1.0000000309815362</v>
      </c>
      <c r="I59" s="175">
        <v>0.9183452040199903</v>
      </c>
      <c r="J59" s="175">
        <v>0.08165482696154587</v>
      </c>
      <c r="K59" s="175">
        <v>0.04045131667518998</v>
      </c>
      <c r="L59" s="175">
        <v>0.04120351028635589</v>
      </c>
    </row>
    <row r="60" spans="1:12" ht="12.75">
      <c r="A60" s="172" t="s">
        <v>599</v>
      </c>
      <c r="B60" s="177">
        <v>352988.5338140001</v>
      </c>
      <c r="C60" s="177">
        <v>317446.68651400006</v>
      </c>
      <c r="D60" s="177">
        <v>35541.858100000005</v>
      </c>
      <c r="E60" s="177">
        <v>14441.966921</v>
      </c>
      <c r="F60" s="177">
        <v>21099.891179</v>
      </c>
      <c r="G60" s="177"/>
      <c r="H60" s="174">
        <v>1.0000000305958947</v>
      </c>
      <c r="I60" s="175">
        <v>0.8993116095982652</v>
      </c>
      <c r="J60" s="175">
        <v>0.10068842099762947</v>
      </c>
      <c r="K60" s="175">
        <v>0.04091341654913327</v>
      </c>
      <c r="L60" s="175">
        <v>0.05977500444849618</v>
      </c>
    </row>
    <row r="61" spans="1:12" ht="12.75">
      <c r="A61" s="172" t="s">
        <v>569</v>
      </c>
      <c r="B61" s="176">
        <v>57333.219220000006</v>
      </c>
      <c r="C61" s="176">
        <v>51188.97141300001</v>
      </c>
      <c r="D61" s="176">
        <v>6144.256807000001</v>
      </c>
      <c r="E61" s="176">
        <v>2291.748491</v>
      </c>
      <c r="F61" s="176">
        <v>3852.508316</v>
      </c>
      <c r="G61" s="176"/>
      <c r="H61" s="174">
        <v>1.0000001569770567</v>
      </c>
      <c r="I61" s="175">
        <v>0.8928326737868462</v>
      </c>
      <c r="J61" s="175">
        <v>0.10716748319021044</v>
      </c>
      <c r="K61" s="175">
        <v>0.03997243696025621</v>
      </c>
      <c r="L61" s="175">
        <v>0.06719504622995422</v>
      </c>
    </row>
    <row r="62" spans="1:12" ht="12.75">
      <c r="A62" s="172" t="s">
        <v>576</v>
      </c>
      <c r="B62" s="176">
        <v>47534.02808</v>
      </c>
      <c r="C62" s="176">
        <v>41962.702175</v>
      </c>
      <c r="D62" s="176">
        <v>5571.3199270000005</v>
      </c>
      <c r="E62" s="176">
        <v>2271.9920309999998</v>
      </c>
      <c r="F62" s="176">
        <v>3299.3278960000002</v>
      </c>
      <c r="G62" s="176"/>
      <c r="H62" s="174">
        <v>0.9999998742374623</v>
      </c>
      <c r="I62" s="175">
        <v>0.8827928932169723</v>
      </c>
      <c r="J62" s="175">
        <v>0.11720698102049004</v>
      </c>
      <c r="K62" s="175">
        <v>0.04779717021196323</v>
      </c>
      <c r="L62" s="175">
        <v>0.0694098108085268</v>
      </c>
    </row>
    <row r="63" spans="1:12" ht="12.75">
      <c r="A63" s="172" t="s">
        <v>570</v>
      </c>
      <c r="B63" s="176">
        <v>59941.076108999994</v>
      </c>
      <c r="C63" s="176">
        <v>52315.087305</v>
      </c>
      <c r="D63" s="176">
        <v>7625.990695399999</v>
      </c>
      <c r="E63" s="176">
        <v>4208.1243918</v>
      </c>
      <c r="F63" s="176">
        <v>3417.8663036000003</v>
      </c>
      <c r="G63" s="176"/>
      <c r="H63" s="174">
        <v>1.0000000315543218</v>
      </c>
      <c r="I63" s="175">
        <v>0.8727752436387278</v>
      </c>
      <c r="J63" s="175">
        <v>0.12722478791559394</v>
      </c>
      <c r="K63" s="175">
        <v>0.07020435175617679</v>
      </c>
      <c r="L63" s="175">
        <v>0.057020436159417175</v>
      </c>
    </row>
    <row r="64" spans="1:12" ht="12.75">
      <c r="A64" s="172" t="s">
        <v>571</v>
      </c>
      <c r="B64" s="176">
        <v>20230.6079008</v>
      </c>
      <c r="C64" s="176">
        <v>17523.972232800003</v>
      </c>
      <c r="D64" s="176">
        <v>2706.6340206</v>
      </c>
      <c r="E64" s="176">
        <v>908.7968228000001</v>
      </c>
      <c r="F64" s="176">
        <v>1797.8371978</v>
      </c>
      <c r="G64" s="176"/>
      <c r="H64" s="174">
        <v>0.9999999185689323</v>
      </c>
      <c r="I64" s="175">
        <v>0.8662108582563667</v>
      </c>
      <c r="J64" s="175">
        <v>0.1337890603125657</v>
      </c>
      <c r="K64" s="175">
        <v>0.04492187418471308</v>
      </c>
      <c r="L64" s="175">
        <v>0.08886718612785265</v>
      </c>
    </row>
    <row r="65" spans="1:12" ht="12.75">
      <c r="A65" s="119" t="s">
        <v>584</v>
      </c>
      <c r="B65" s="59">
        <v>123359.28361200001</v>
      </c>
      <c r="C65" s="59">
        <v>106408.25319699997</v>
      </c>
      <c r="D65" s="59">
        <v>16951.0360754</v>
      </c>
      <c r="E65" s="59">
        <v>5314.4857486</v>
      </c>
      <c r="F65" s="59">
        <v>11636.5503268</v>
      </c>
      <c r="G65" s="59"/>
      <c r="H65" s="174">
        <v>1.00000004588548</v>
      </c>
      <c r="I65" s="175">
        <v>0.8625881253630181</v>
      </c>
      <c r="J65" s="175">
        <v>0.13741192052246204</v>
      </c>
      <c r="K65" s="175">
        <v>0.043081360340220254</v>
      </c>
      <c r="L65" s="175">
        <v>0.09433056018224178</v>
      </c>
    </row>
    <row r="66" spans="1:12" ht="12.75">
      <c r="A66" s="119" t="s">
        <v>580</v>
      </c>
      <c r="B66" s="59">
        <v>92460.19668999998</v>
      </c>
      <c r="C66" s="59">
        <v>79341.91482079998</v>
      </c>
      <c r="D66" s="59">
        <v>13118.284120799999</v>
      </c>
      <c r="E66" s="59">
        <v>5353.9985858</v>
      </c>
      <c r="F66" s="59">
        <v>7764.285535</v>
      </c>
      <c r="G66" s="59"/>
      <c r="H66" s="174">
        <v>1.0000000243521003</v>
      </c>
      <c r="I66" s="175">
        <v>0.8581196845905174</v>
      </c>
      <c r="J66" s="175">
        <v>0.1418803397615831</v>
      </c>
      <c r="K66" s="175">
        <v>0.05790598308752096</v>
      </c>
      <c r="L66" s="175">
        <v>0.08397435667406215</v>
      </c>
    </row>
    <row r="67" spans="1:12" ht="12.75">
      <c r="A67" s="119" t="s">
        <v>585</v>
      </c>
      <c r="B67" s="179">
        <v>165519.5633166</v>
      </c>
      <c r="C67" s="179">
        <v>136892.46338840004</v>
      </c>
      <c r="D67" s="179">
        <v>28627.0993186</v>
      </c>
      <c r="E67" s="179">
        <v>7843.311453799998</v>
      </c>
      <c r="F67" s="179">
        <v>20783.787864799997</v>
      </c>
      <c r="G67" s="179"/>
      <c r="H67" s="174">
        <v>0.9999999963170518</v>
      </c>
      <c r="I67" s="175">
        <v>0.827047030848897</v>
      </c>
      <c r="J67" s="175">
        <v>0.17295296546815492</v>
      </c>
      <c r="K67" s="175">
        <v>0.047386008618193295</v>
      </c>
      <c r="L67" s="175">
        <v>0.12556695684996158</v>
      </c>
    </row>
    <row r="68" spans="1:12" ht="12.75">
      <c r="A68" s="172" t="s">
        <v>578</v>
      </c>
      <c r="B68" s="176">
        <v>178479.7948</v>
      </c>
      <c r="C68" s="176">
        <v>139085.427</v>
      </c>
      <c r="D68" s="176">
        <v>39394.362267000004</v>
      </c>
      <c r="E68" s="176">
        <v>8475.518133000001</v>
      </c>
      <c r="F68" s="176">
        <v>30918.844134000006</v>
      </c>
      <c r="G68" s="176"/>
      <c r="H68" s="174">
        <v>0.999999968999292</v>
      </c>
      <c r="I68" s="175">
        <v>0.7792782771621608</v>
      </c>
      <c r="J68" s="175">
        <v>0.22072169183713117</v>
      </c>
      <c r="K68" s="175">
        <v>0.04748726959540409</v>
      </c>
      <c r="L68" s="175">
        <v>0.17323442224172708</v>
      </c>
    </row>
    <row r="69" spans="1:12" ht="12.75">
      <c r="A69" s="172" t="s">
        <v>609</v>
      </c>
      <c r="B69" s="177">
        <v>201910.9369728</v>
      </c>
      <c r="C69" s="177">
        <v>147758.51621379997</v>
      </c>
      <c r="D69" s="177">
        <v>54152.431799599995</v>
      </c>
      <c r="E69" s="177">
        <v>9562.1230406</v>
      </c>
      <c r="F69" s="177">
        <v>44590.30875899999</v>
      </c>
      <c r="G69" s="177"/>
      <c r="H69" s="174">
        <v>1.0000000546805445</v>
      </c>
      <c r="I69" s="175">
        <v>0.73180045830655</v>
      </c>
      <c r="J69" s="175">
        <v>0.2681995963739945</v>
      </c>
      <c r="K69" s="175">
        <v>0.04735812325950496</v>
      </c>
      <c r="L69" s="175">
        <v>0.22084147311448948</v>
      </c>
    </row>
    <row r="70" spans="1:12" ht="12.75">
      <c r="A70" s="119" t="s">
        <v>131</v>
      </c>
      <c r="B70" s="59">
        <v>174311.1752178</v>
      </c>
      <c r="C70" s="59">
        <v>126283.23407439994</v>
      </c>
      <c r="D70" s="59">
        <v>48027.936595600026</v>
      </c>
      <c r="E70" s="59">
        <v>13888.78643839999</v>
      </c>
      <c r="F70" s="59">
        <v>34139.15015720002</v>
      </c>
      <c r="G70" s="59"/>
      <c r="H70" s="174">
        <v>0.9999999739098768</v>
      </c>
      <c r="I70" s="175">
        <v>0.7244700973222764</v>
      </c>
      <c r="J70" s="175">
        <v>0.2755298765876004</v>
      </c>
      <c r="K70" s="175">
        <v>0.07967811829072977</v>
      </c>
      <c r="L70" s="175">
        <v>0.19585175829687057</v>
      </c>
    </row>
    <row r="71" spans="1:12" ht="12.75">
      <c r="A71" s="119" t="s">
        <v>579</v>
      </c>
      <c r="B71" s="179">
        <v>132664.579</v>
      </c>
      <c r="C71" s="179">
        <v>82838.80900000001</v>
      </c>
      <c r="D71" s="179">
        <v>49825.76747199999</v>
      </c>
      <c r="E71" s="179">
        <v>9917.738362</v>
      </c>
      <c r="F71" s="179">
        <v>39908.029109999996</v>
      </c>
      <c r="G71" s="179"/>
      <c r="H71" s="174">
        <v>0.9999999809444238</v>
      </c>
      <c r="I71" s="175">
        <v>0.6244229591984761</v>
      </c>
      <c r="J71" s="175">
        <v>0.37557702174594765</v>
      </c>
      <c r="K71" s="175">
        <v>0.07475799822950481</v>
      </c>
      <c r="L71" s="175">
        <v>0.3008190235164429</v>
      </c>
    </row>
    <row r="72" spans="1:12" ht="12.75">
      <c r="A72" s="119" t="s">
        <v>582</v>
      </c>
      <c r="B72" s="59">
        <v>31610.31974</v>
      </c>
      <c r="C72" s="59">
        <v>13039.25892</v>
      </c>
      <c r="D72" s="59">
        <v>18571.065715</v>
      </c>
      <c r="E72" s="59">
        <v>3437.6227489999997</v>
      </c>
      <c r="F72" s="59">
        <v>15133.442966</v>
      </c>
      <c r="G72" s="59"/>
      <c r="H72" s="174">
        <v>1.000000154854492</v>
      </c>
      <c r="I72" s="175">
        <v>0.41250006413253704</v>
      </c>
      <c r="J72" s="175">
        <v>0.5875000907219549</v>
      </c>
      <c r="K72" s="175">
        <v>0.10875001509870838</v>
      </c>
      <c r="L72" s="175">
        <v>0.4787500756232465</v>
      </c>
    </row>
    <row r="73" spans="1:12" ht="12.75">
      <c r="A73" s="180"/>
      <c r="B73" s="180"/>
      <c r="C73" s="180"/>
      <c r="D73" s="180"/>
      <c r="E73" s="180"/>
      <c r="F73" s="180"/>
      <c r="G73" s="180"/>
      <c r="H73" s="174"/>
      <c r="I73" s="180"/>
      <c r="J73" s="180"/>
      <c r="K73" s="180"/>
      <c r="L73" s="180"/>
    </row>
    <row r="74" spans="1:12" ht="12.75">
      <c r="A74" s="181" t="s">
        <v>568</v>
      </c>
      <c r="B74" s="182">
        <v>2896197.114157</v>
      </c>
      <c r="C74" s="182">
        <v>2469872.7060729996</v>
      </c>
      <c r="D74" s="182">
        <v>426324.47420620004</v>
      </c>
      <c r="E74" s="182">
        <v>134225.33848959996</v>
      </c>
      <c r="F74" s="182">
        <v>292099.13571660005</v>
      </c>
      <c r="G74" s="176"/>
      <c r="H74" s="183">
        <v>1.0000000228306973</v>
      </c>
      <c r="I74" s="184">
        <v>0.8527985522808273</v>
      </c>
      <c r="J74" s="184">
        <v>0.14720147054986996</v>
      </c>
      <c r="K74" s="184">
        <v>0.046345374019429994</v>
      </c>
      <c r="L74" s="184">
        <v>0.10085609653043996</v>
      </c>
    </row>
    <row r="75" spans="1:12" ht="12.75">
      <c r="A75" s="180"/>
      <c r="B75" s="180"/>
      <c r="C75" s="180"/>
      <c r="D75" s="180"/>
      <c r="E75" s="180"/>
      <c r="F75" s="180"/>
      <c r="G75" s="180"/>
      <c r="H75" s="174"/>
      <c r="I75" s="180"/>
      <c r="J75" s="180"/>
      <c r="K75" s="180"/>
      <c r="L75" s="180"/>
    </row>
    <row r="76" spans="1:12" ht="12.75">
      <c r="A76" s="185" t="s">
        <v>51</v>
      </c>
      <c r="B76" s="79">
        <v>20704.76</v>
      </c>
      <c r="C76" s="79">
        <v>16160.78</v>
      </c>
      <c r="D76" s="79">
        <v>4543.98393</v>
      </c>
      <c r="E76" s="79">
        <v>651.96293</v>
      </c>
      <c r="F76" s="79">
        <v>3892.021</v>
      </c>
      <c r="G76" s="79"/>
      <c r="H76" s="174">
        <v>1.0000001898114252</v>
      </c>
      <c r="I76" s="184">
        <v>0.7805345244281993</v>
      </c>
      <c r="J76" s="184">
        <v>0.21946566538322593</v>
      </c>
      <c r="K76" s="184">
        <v>0.03148855287383191</v>
      </c>
      <c r="L76" s="184">
        <v>0.187977112509394</v>
      </c>
    </row>
    <row r="77" spans="1:12" ht="12.75">
      <c r="A77" s="178" t="s">
        <v>613</v>
      </c>
      <c r="B77" s="176">
        <v>2213730.3</v>
      </c>
      <c r="C77" s="176">
        <v>1992379</v>
      </c>
      <c r="D77" s="176">
        <v>221351.25</v>
      </c>
      <c r="E77" s="176">
        <v>60000.35</v>
      </c>
      <c r="F77" s="176">
        <v>161350.9</v>
      </c>
      <c r="G77" s="176"/>
      <c r="H77" s="174">
        <v>0.9999999774136896</v>
      </c>
      <c r="I77" s="184">
        <v>0.9000098160105593</v>
      </c>
      <c r="J77" s="184">
        <v>0.09999016140313029</v>
      </c>
      <c r="K77" s="184">
        <v>0.027103730748050024</v>
      </c>
      <c r="L77" s="184">
        <v>0.07288643065508026</v>
      </c>
    </row>
    <row r="78" spans="1:12" ht="12.75">
      <c r="A78" s="180"/>
      <c r="B78" s="180"/>
      <c r="C78" s="180"/>
      <c r="D78" s="180"/>
      <c r="E78" s="180"/>
      <c r="F78" s="180"/>
      <c r="G78" s="180"/>
      <c r="H78" s="174"/>
      <c r="I78" s="180"/>
      <c r="J78" s="180"/>
      <c r="K78" s="180"/>
      <c r="L78" s="180"/>
    </row>
    <row r="79" spans="1:12" s="180" customFormat="1" ht="12.75">
      <c r="A79" s="178" t="s">
        <v>52</v>
      </c>
      <c r="B79" s="182">
        <v>5130632.174156999</v>
      </c>
      <c r="C79" s="182">
        <v>4478412.486072999</v>
      </c>
      <c r="D79" s="182">
        <v>652219.7081362</v>
      </c>
      <c r="E79" s="182">
        <v>194877.65141959995</v>
      </c>
      <c r="F79" s="182">
        <v>457342.0567166001</v>
      </c>
      <c r="G79" s="176"/>
      <c r="H79" s="183">
        <v>1.0000000039083292</v>
      </c>
      <c r="I79" s="184">
        <v>0.8728773246756547</v>
      </c>
      <c r="J79" s="184">
        <v>0.12712267923267456</v>
      </c>
      <c r="K79" s="184">
        <v>0.03798316558360955</v>
      </c>
      <c r="L79" s="184">
        <v>0.08913951364906504</v>
      </c>
    </row>
    <row r="80" spans="1:11" ht="12.75">
      <c r="A80" s="1"/>
      <c r="B80" s="156"/>
      <c r="C80" s="156"/>
      <c r="D80" s="156"/>
      <c r="E80" s="156"/>
      <c r="F80" s="156"/>
      <c r="G80" s="6"/>
      <c r="H80" s="157"/>
      <c r="I80" s="157"/>
      <c r="J80" s="157"/>
      <c r="K80" s="157"/>
    </row>
    <row r="81" spans="1:11" ht="12.75">
      <c r="A81" s="1"/>
      <c r="B81" s="13"/>
      <c r="C81" s="13"/>
      <c r="D81" s="13"/>
      <c r="E81" s="13"/>
      <c r="F81" s="13"/>
      <c r="G81" s="13"/>
      <c r="I81" s="13"/>
      <c r="J81" s="13"/>
      <c r="K81" s="13"/>
    </row>
    <row r="82" spans="1:12" ht="12.75">
      <c r="A82" s="30"/>
      <c r="B82" s="36"/>
      <c r="C82" s="36"/>
      <c r="D82" s="36"/>
      <c r="E82" s="36"/>
      <c r="G82" s="36"/>
      <c r="I82" s="35"/>
      <c r="J82" s="35"/>
      <c r="L82" s="35"/>
    </row>
    <row r="83" spans="1:12" ht="12.75">
      <c r="A83" s="30"/>
      <c r="B83" s="26"/>
      <c r="C83" s="26"/>
      <c r="D83" s="26"/>
      <c r="E83" s="26"/>
      <c r="G83" s="26"/>
      <c r="I83" s="25"/>
      <c r="J83" s="25"/>
      <c r="L83" s="25"/>
    </row>
  </sheetData>
  <mergeCells count="6">
    <mergeCell ref="B9:F9"/>
    <mergeCell ref="H9:L9"/>
    <mergeCell ref="B46:F46"/>
    <mergeCell ref="B80:F80"/>
    <mergeCell ref="H80:K80"/>
    <mergeCell ref="H46:L4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9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45.00390625" style="56" customWidth="1"/>
    <col min="2" max="5" width="11.28125" style="1" customWidth="1"/>
    <col min="6" max="6" width="11.28125" style="0" customWidth="1"/>
    <col min="7" max="7" width="2.7109375" style="0" customWidth="1"/>
    <col min="8" max="11" width="11.28125" style="8" customWidth="1"/>
    <col min="12" max="12" width="4.28125" style="20" customWidth="1"/>
    <col min="13" max="13" width="9.140625" style="60" customWidth="1"/>
    <col min="25" max="26" width="9.140625" style="8" customWidth="1"/>
    <col min="27" max="27" width="12.28125" style="8" customWidth="1"/>
    <col min="28" max="28" width="11.7109375" style="0" customWidth="1"/>
  </cols>
  <sheetData>
    <row r="1" spans="1:13" ht="15.75">
      <c r="A1" s="72" t="s">
        <v>407</v>
      </c>
      <c r="M1" s="248"/>
    </row>
    <row r="2" ht="12.75">
      <c r="M2" s="248"/>
    </row>
    <row r="3" spans="2:28" ht="12.75">
      <c r="B3" s="160" t="s">
        <v>594</v>
      </c>
      <c r="C3" s="160"/>
      <c r="D3" s="160"/>
      <c r="E3" s="160"/>
      <c r="F3" s="160"/>
      <c r="G3" s="67"/>
      <c r="H3" s="161" t="s">
        <v>595</v>
      </c>
      <c r="I3" s="161"/>
      <c r="J3" s="161"/>
      <c r="K3" s="161"/>
      <c r="M3" s="248"/>
      <c r="X3" s="10"/>
      <c r="Y3" s="14"/>
      <c r="Z3" s="14"/>
      <c r="AA3" s="14"/>
      <c r="AB3" s="10"/>
    </row>
    <row r="4" spans="1:28" ht="38.25">
      <c r="A4" s="80"/>
      <c r="B4" s="65" t="s">
        <v>150</v>
      </c>
      <c r="C4" s="65" t="s">
        <v>157</v>
      </c>
      <c r="D4" s="65" t="s">
        <v>9</v>
      </c>
      <c r="E4" s="65" t="s">
        <v>378</v>
      </c>
      <c r="F4" s="65" t="s">
        <v>214</v>
      </c>
      <c r="G4" s="66"/>
      <c r="H4" s="65" t="s">
        <v>150</v>
      </c>
      <c r="I4" s="65" t="s">
        <v>611</v>
      </c>
      <c r="J4" s="65" t="s">
        <v>10</v>
      </c>
      <c r="K4" s="65" t="s">
        <v>612</v>
      </c>
      <c r="M4" s="248"/>
      <c r="X4" s="14"/>
      <c r="Y4" s="14"/>
      <c r="Z4" s="14"/>
      <c r="AA4" s="14"/>
      <c r="AB4" s="10"/>
    </row>
    <row r="5" spans="1:28" ht="12.75">
      <c r="A5" s="56" t="s">
        <v>613</v>
      </c>
      <c r="B5" s="28">
        <v>1992379</v>
      </c>
      <c r="C5" s="28">
        <f>D5+E5</f>
        <v>221351.25</v>
      </c>
      <c r="D5" s="28">
        <v>60000.35</v>
      </c>
      <c r="E5" s="28">
        <v>161350.9</v>
      </c>
      <c r="F5" s="28">
        <v>2213730.3</v>
      </c>
      <c r="G5" s="49"/>
      <c r="H5" s="53">
        <f>B5/$F5</f>
        <v>0.9000098160105593</v>
      </c>
      <c r="I5" s="132">
        <f>C5/$F5</f>
        <v>0.09999016140313029</v>
      </c>
      <c r="J5" s="53">
        <f>D5/$F5</f>
        <v>0.027103730748050024</v>
      </c>
      <c r="K5" s="53">
        <f>E5/$F5</f>
        <v>0.07288643065508026</v>
      </c>
      <c r="M5" s="39"/>
      <c r="X5" s="14"/>
      <c r="Y5" s="14"/>
      <c r="Z5" s="14"/>
      <c r="AA5" s="14"/>
      <c r="AB5" s="10"/>
    </row>
    <row r="6" spans="1:27" ht="15">
      <c r="A6" s="112" t="s">
        <v>134</v>
      </c>
      <c r="G6" s="21"/>
      <c r="H6" s="54"/>
      <c r="I6" s="133"/>
      <c r="J6" s="54"/>
      <c r="K6" s="54"/>
      <c r="M6" s="39"/>
      <c r="AA6" s="17"/>
    </row>
    <row r="7" spans="1:27" s="20" customFormat="1" ht="12.75">
      <c r="A7" s="57" t="s">
        <v>408</v>
      </c>
      <c r="B7" s="28">
        <v>19163.759</v>
      </c>
      <c r="C7" s="28">
        <f aca="true" t="shared" si="0" ref="C7:C34">D7+E7</f>
        <v>1422.4645799999998</v>
      </c>
      <c r="D7" s="28">
        <v>553.18067</v>
      </c>
      <c r="E7" s="28">
        <v>869.28391</v>
      </c>
      <c r="F7" s="28">
        <v>20586.22</v>
      </c>
      <c r="G7" s="21"/>
      <c r="H7" s="53">
        <f>B7/$F7</f>
        <v>0.9309022734625394</v>
      </c>
      <c r="I7" s="134">
        <f>C7/$F7</f>
        <v>0.06909790044019737</v>
      </c>
      <c r="J7" s="53">
        <f>D7/$F7</f>
        <v>0.02687140572674342</v>
      </c>
      <c r="K7" s="53">
        <f>E7/$F7</f>
        <v>0.042226494713453945</v>
      </c>
      <c r="M7" s="39"/>
      <c r="Y7" s="50"/>
      <c r="Z7" s="50"/>
      <c r="AA7" s="61"/>
    </row>
    <row r="8" spans="1:27" ht="12.75">
      <c r="A8" s="57" t="s">
        <v>874</v>
      </c>
      <c r="B8" s="28">
        <v>17879.59</v>
      </c>
      <c r="C8" s="28">
        <f t="shared" si="0"/>
        <v>1244.65651</v>
      </c>
      <c r="D8" s="28">
        <v>829.77101</v>
      </c>
      <c r="E8" s="28">
        <v>414.8855</v>
      </c>
      <c r="F8" s="28">
        <v>19124.25</v>
      </c>
      <c r="G8" s="21"/>
      <c r="H8" s="53">
        <f aca="true" t="shared" si="1" ref="H8:J9">B8/$F8</f>
        <v>0.9349171862948874</v>
      </c>
      <c r="I8" s="134">
        <f t="shared" si="1"/>
        <v>0.06508263121429599</v>
      </c>
      <c r="J8" s="53">
        <f t="shared" si="1"/>
        <v>0.04338842098382943</v>
      </c>
      <c r="K8" s="53">
        <f aca="true" t="shared" si="2" ref="K8:K35">E8/$F8</f>
        <v>0.021694210230466554</v>
      </c>
      <c r="M8" s="39"/>
      <c r="AA8" s="17"/>
    </row>
    <row r="9" spans="1:27" ht="12.75">
      <c r="A9" s="57" t="s">
        <v>409</v>
      </c>
      <c r="B9" s="28">
        <v>572.93712</v>
      </c>
      <c r="C9" s="28">
        <f t="shared" si="0"/>
        <v>0</v>
      </c>
      <c r="D9" s="28">
        <v>0</v>
      </c>
      <c r="E9" s="28">
        <v>0</v>
      </c>
      <c r="F9" s="28">
        <v>572.93712</v>
      </c>
      <c r="G9" s="21"/>
      <c r="H9" s="53">
        <f t="shared" si="1"/>
        <v>1</v>
      </c>
      <c r="I9" s="134">
        <f t="shared" si="1"/>
        <v>0</v>
      </c>
      <c r="J9" s="53">
        <f t="shared" si="1"/>
        <v>0</v>
      </c>
      <c r="K9" s="53">
        <f t="shared" si="2"/>
        <v>0</v>
      </c>
      <c r="M9" s="39"/>
      <c r="AA9" s="17"/>
    </row>
    <row r="10" spans="1:27" ht="12.75">
      <c r="A10" s="57" t="s">
        <v>875</v>
      </c>
      <c r="B10" s="28">
        <v>928.55327</v>
      </c>
      <c r="C10" s="28">
        <f t="shared" si="0"/>
        <v>19.756453</v>
      </c>
      <c r="D10" s="28">
        <v>19.756453</v>
      </c>
      <c r="E10" s="28">
        <v>0</v>
      </c>
      <c r="F10" s="28">
        <v>948.30972</v>
      </c>
      <c r="G10" s="21"/>
      <c r="H10" s="53">
        <f aca="true" t="shared" si="3" ref="H10:H35">B10/$F10</f>
        <v>0.9791666693029362</v>
      </c>
      <c r="I10" s="134">
        <f aca="true" t="shared" si="4" ref="I10:I35">C10/$F10</f>
        <v>0.020833333860587236</v>
      </c>
      <c r="J10" s="53">
        <f aca="true" t="shared" si="5" ref="J10:J35">D10/$F10</f>
        <v>0.020833333860587236</v>
      </c>
      <c r="K10" s="53">
        <f t="shared" si="2"/>
        <v>0</v>
      </c>
      <c r="M10" s="39"/>
      <c r="AA10" s="17"/>
    </row>
    <row r="11" spans="1:27" ht="12.75">
      <c r="A11" s="57" t="s">
        <v>876</v>
      </c>
      <c r="B11" s="28">
        <v>17523.97</v>
      </c>
      <c r="C11" s="28">
        <f t="shared" si="0"/>
        <v>1106.36134</v>
      </c>
      <c r="D11" s="28">
        <v>454.39841</v>
      </c>
      <c r="E11" s="28">
        <v>651.96293</v>
      </c>
      <c r="F11" s="28">
        <v>18630.33</v>
      </c>
      <c r="G11" s="21"/>
      <c r="H11" s="53">
        <f t="shared" si="3"/>
        <v>0.9406151152448722</v>
      </c>
      <c r="I11" s="134">
        <f t="shared" si="4"/>
        <v>0.0593849566808532</v>
      </c>
      <c r="J11" s="53">
        <f t="shared" si="5"/>
        <v>0.02439025019954021</v>
      </c>
      <c r="K11" s="53">
        <f t="shared" si="2"/>
        <v>0.034994706481313</v>
      </c>
      <c r="M11" s="39"/>
      <c r="AA11" s="17"/>
    </row>
    <row r="12" spans="1:27" ht="12.75">
      <c r="A12" s="57" t="s">
        <v>877</v>
      </c>
      <c r="B12" s="28">
        <v>1086.605</v>
      </c>
      <c r="C12" s="28">
        <f t="shared" si="0"/>
        <v>138.2951678</v>
      </c>
      <c r="D12" s="28">
        <v>98.7822628</v>
      </c>
      <c r="E12" s="28">
        <v>39.512905</v>
      </c>
      <c r="F12" s="28">
        <v>1224.9</v>
      </c>
      <c r="G12" s="21"/>
      <c r="H12" s="53">
        <f t="shared" si="3"/>
        <v>0.8870969058698669</v>
      </c>
      <c r="I12" s="134">
        <f t="shared" si="4"/>
        <v>0.11290323112090782</v>
      </c>
      <c r="J12" s="53">
        <f t="shared" si="5"/>
        <v>0.08064516515633928</v>
      </c>
      <c r="K12" s="53">
        <f t="shared" si="2"/>
        <v>0.03225806596456854</v>
      </c>
      <c r="M12" s="39"/>
      <c r="AA12" s="17"/>
    </row>
    <row r="13" spans="1:27" ht="12.75">
      <c r="A13" s="55" t="s">
        <v>31</v>
      </c>
      <c r="B13" s="28">
        <v>1264.413</v>
      </c>
      <c r="C13" s="28">
        <f t="shared" si="0"/>
        <v>39.512906</v>
      </c>
      <c r="D13" s="28">
        <v>19.756453</v>
      </c>
      <c r="E13" s="28">
        <v>19.756453</v>
      </c>
      <c r="F13" s="28">
        <v>1303.926</v>
      </c>
      <c r="G13" s="21"/>
      <c r="H13" s="53">
        <f t="shared" si="3"/>
        <v>0.9696968999774528</v>
      </c>
      <c r="I13" s="134">
        <f t="shared" si="4"/>
        <v>0.03030302793256673</v>
      </c>
      <c r="J13" s="53">
        <f t="shared" si="5"/>
        <v>0.015151513966283364</v>
      </c>
      <c r="K13" s="53">
        <f t="shared" si="2"/>
        <v>0.015151513966283364</v>
      </c>
      <c r="M13" s="39"/>
      <c r="AA13" s="17"/>
    </row>
    <row r="14" spans="1:27" ht="12.75">
      <c r="A14" s="114" t="s">
        <v>0</v>
      </c>
      <c r="B14" s="115">
        <v>5156.434</v>
      </c>
      <c r="C14" s="115">
        <f t="shared" si="0"/>
        <v>414.88550380000004</v>
      </c>
      <c r="D14" s="115">
        <v>316.103241</v>
      </c>
      <c r="E14" s="115">
        <v>98.7822628</v>
      </c>
      <c r="F14" s="115">
        <v>5571.32</v>
      </c>
      <c r="G14" s="75"/>
      <c r="H14" s="51">
        <f t="shared" si="3"/>
        <v>0.9255318308767043</v>
      </c>
      <c r="I14" s="134">
        <f t="shared" si="4"/>
        <v>0.07446808006002169</v>
      </c>
      <c r="J14" s="51">
        <f t="shared" si="5"/>
        <v>0.05673758480934501</v>
      </c>
      <c r="K14" s="51">
        <f t="shared" si="2"/>
        <v>0.01773049525067668</v>
      </c>
      <c r="M14" s="39"/>
      <c r="AA14" s="17"/>
    </row>
    <row r="15" spans="1:27" ht="12.75">
      <c r="A15" s="114" t="s">
        <v>878</v>
      </c>
      <c r="B15" s="115">
        <v>16476.88</v>
      </c>
      <c r="C15" s="115">
        <f t="shared" si="0"/>
        <v>1481.73394</v>
      </c>
      <c r="D15" s="115">
        <v>691.47584</v>
      </c>
      <c r="E15" s="115">
        <v>790.2581</v>
      </c>
      <c r="F15" s="115">
        <v>17958.62</v>
      </c>
      <c r="G15" s="75"/>
      <c r="H15" s="51">
        <f t="shared" si="3"/>
        <v>0.9174914330833884</v>
      </c>
      <c r="I15" s="134">
        <f t="shared" si="4"/>
        <v>0.08250822947420237</v>
      </c>
      <c r="J15" s="51">
        <f t="shared" si="5"/>
        <v>0.03850384049553919</v>
      </c>
      <c r="K15" s="51">
        <f t="shared" si="2"/>
        <v>0.04400438897866318</v>
      </c>
      <c r="M15" s="39"/>
      <c r="AA15" s="17"/>
    </row>
    <row r="16" spans="1:27" ht="12.75">
      <c r="A16" s="114" t="s">
        <v>879</v>
      </c>
      <c r="B16" s="115">
        <v>7546.965</v>
      </c>
      <c r="C16" s="115">
        <f t="shared" si="0"/>
        <v>750.74519</v>
      </c>
      <c r="D16" s="115">
        <v>335.85969</v>
      </c>
      <c r="E16" s="115">
        <v>414.8855</v>
      </c>
      <c r="F16" s="115">
        <v>8297.71</v>
      </c>
      <c r="G16" s="75"/>
      <c r="H16" s="51">
        <f t="shared" si="3"/>
        <v>0.9095238324790816</v>
      </c>
      <c r="I16" s="134">
        <f t="shared" si="4"/>
        <v>0.0904761904188023</v>
      </c>
      <c r="J16" s="51">
        <f t="shared" si="5"/>
        <v>0.0404761904188023</v>
      </c>
      <c r="K16" s="51">
        <f t="shared" si="2"/>
        <v>0.05</v>
      </c>
      <c r="M16" s="39"/>
      <c r="AA16" s="17"/>
    </row>
    <row r="17" spans="1:27" ht="12.75">
      <c r="A17" s="114" t="s">
        <v>880</v>
      </c>
      <c r="B17" s="115">
        <v>4030.316</v>
      </c>
      <c r="C17" s="115">
        <f t="shared" si="0"/>
        <v>395.12906000000004</v>
      </c>
      <c r="D17" s="115">
        <v>118.53872</v>
      </c>
      <c r="E17" s="115">
        <v>276.59034</v>
      </c>
      <c r="F17" s="115">
        <v>4425.445</v>
      </c>
      <c r="G17" s="75"/>
      <c r="H17" s="51">
        <f t="shared" si="3"/>
        <v>0.9107142897493925</v>
      </c>
      <c r="I17" s="134">
        <f t="shared" si="4"/>
        <v>0.08928572380856616</v>
      </c>
      <c r="J17" s="51">
        <f t="shared" si="5"/>
        <v>0.026785717594501796</v>
      </c>
      <c r="K17" s="51">
        <f t="shared" si="2"/>
        <v>0.06250000621406436</v>
      </c>
      <c r="M17" s="39"/>
      <c r="AA17" s="17"/>
    </row>
    <row r="18" spans="1:27" ht="12.75">
      <c r="A18" s="114" t="s">
        <v>881</v>
      </c>
      <c r="B18" s="115">
        <v>4267.394</v>
      </c>
      <c r="C18" s="115">
        <f t="shared" si="0"/>
        <v>177.808073</v>
      </c>
      <c r="D18" s="115">
        <v>158.05162</v>
      </c>
      <c r="E18" s="115">
        <v>19.756453</v>
      </c>
      <c r="F18" s="115">
        <v>4445.202</v>
      </c>
      <c r="G18" s="75"/>
      <c r="H18" s="51">
        <f t="shared" si="3"/>
        <v>0.9600000179969325</v>
      </c>
      <c r="I18" s="134">
        <f t="shared" si="4"/>
        <v>0.03999999842526841</v>
      </c>
      <c r="J18" s="51">
        <f t="shared" si="5"/>
        <v>0.035555554055811185</v>
      </c>
      <c r="K18" s="51">
        <f t="shared" si="2"/>
        <v>0.004444444369457226</v>
      </c>
      <c r="M18" s="39"/>
      <c r="AA18" s="17"/>
    </row>
    <row r="19" spans="1:27" ht="12.75">
      <c r="A19" s="114" t="s">
        <v>4</v>
      </c>
      <c r="B19" s="115">
        <v>4405.689</v>
      </c>
      <c r="C19" s="115">
        <f t="shared" si="0"/>
        <v>355.61615</v>
      </c>
      <c r="D19" s="115">
        <v>197.56453</v>
      </c>
      <c r="E19" s="115">
        <v>158.05162</v>
      </c>
      <c r="F19" s="115">
        <v>4761.305</v>
      </c>
      <c r="G19" s="75"/>
      <c r="H19" s="51">
        <f t="shared" si="3"/>
        <v>0.92531123294979</v>
      </c>
      <c r="I19" s="134">
        <f t="shared" si="4"/>
        <v>0.0746887985541779</v>
      </c>
      <c r="J19" s="51">
        <f t="shared" si="5"/>
        <v>0.041493777441268725</v>
      </c>
      <c r="K19" s="51">
        <f t="shared" si="2"/>
        <v>0.03319502111290917</v>
      </c>
      <c r="M19" s="39"/>
      <c r="AA19" s="17"/>
    </row>
    <row r="20" spans="1:27" ht="12.75">
      <c r="A20" s="116" t="s">
        <v>882</v>
      </c>
      <c r="B20" s="76">
        <v>2370.774</v>
      </c>
      <c r="C20" s="76">
        <f t="shared" si="0"/>
        <v>770.5016499999999</v>
      </c>
      <c r="D20" s="76">
        <v>217.32098</v>
      </c>
      <c r="E20" s="76">
        <v>553.18067</v>
      </c>
      <c r="F20" s="76">
        <v>3141.276</v>
      </c>
      <c r="G20" s="117"/>
      <c r="H20" s="62">
        <f t="shared" si="3"/>
        <v>0.7547168730159337</v>
      </c>
      <c r="I20" s="135">
        <f t="shared" si="4"/>
        <v>0.24528301556437573</v>
      </c>
      <c r="J20" s="62">
        <f t="shared" si="5"/>
        <v>0.06918238957671978</v>
      </c>
      <c r="K20" s="62">
        <f t="shared" si="2"/>
        <v>0.17610062598765597</v>
      </c>
      <c r="L20" s="23"/>
      <c r="M20" s="39"/>
      <c r="AA20" s="17"/>
    </row>
    <row r="21" spans="1:27" ht="12.75">
      <c r="A21" s="114" t="s">
        <v>135</v>
      </c>
      <c r="B21" s="115">
        <v>4504.471</v>
      </c>
      <c r="C21" s="115">
        <f t="shared" si="0"/>
        <v>572.93712</v>
      </c>
      <c r="D21" s="115">
        <v>237.07743</v>
      </c>
      <c r="E21" s="115">
        <v>335.85969</v>
      </c>
      <c r="F21" s="115">
        <v>5077.408</v>
      </c>
      <c r="G21" s="75"/>
      <c r="H21" s="51">
        <f t="shared" si="3"/>
        <v>0.8871595506998845</v>
      </c>
      <c r="I21" s="134">
        <f t="shared" si="4"/>
        <v>0.11284047293422156</v>
      </c>
      <c r="J21" s="51">
        <f t="shared" si="5"/>
        <v>0.046692609693765</v>
      </c>
      <c r="K21" s="51">
        <f t="shared" si="2"/>
        <v>0.06614786324045654</v>
      </c>
      <c r="M21" s="39"/>
      <c r="AA21" s="17"/>
    </row>
    <row r="22" spans="1:27" ht="12.75">
      <c r="A22" s="114" t="s">
        <v>883</v>
      </c>
      <c r="B22" s="115">
        <v>15489.06</v>
      </c>
      <c r="C22" s="115">
        <f t="shared" si="0"/>
        <v>1224.900055</v>
      </c>
      <c r="D22" s="115">
        <v>414.8855</v>
      </c>
      <c r="E22" s="115">
        <v>810.014555</v>
      </c>
      <c r="F22" s="115">
        <v>16713.96</v>
      </c>
      <c r="G22" s="75"/>
      <c r="H22" s="51">
        <f t="shared" si="3"/>
        <v>0.9267139564771006</v>
      </c>
      <c r="I22" s="134">
        <f t="shared" si="4"/>
        <v>0.07328604681356185</v>
      </c>
      <c r="J22" s="51">
        <f t="shared" si="5"/>
        <v>0.024822693125985704</v>
      </c>
      <c r="K22" s="51">
        <f t="shared" si="2"/>
        <v>0.048463353687576136</v>
      </c>
      <c r="M22" s="39"/>
      <c r="AA22" s="17"/>
    </row>
    <row r="23" spans="1:27" ht="12.75">
      <c r="A23" s="114" t="s">
        <v>136</v>
      </c>
      <c r="B23" s="115">
        <v>12881.21</v>
      </c>
      <c r="C23" s="115">
        <f t="shared" si="0"/>
        <v>711.2322899999999</v>
      </c>
      <c r="D23" s="115">
        <v>474.15486</v>
      </c>
      <c r="E23" s="115">
        <v>237.07743</v>
      </c>
      <c r="F23" s="115">
        <v>13592.44</v>
      </c>
      <c r="G23" s="75"/>
      <c r="H23" s="51">
        <f t="shared" si="3"/>
        <v>0.947674589698391</v>
      </c>
      <c r="I23" s="134">
        <f t="shared" si="4"/>
        <v>0.05232557877761461</v>
      </c>
      <c r="J23" s="51">
        <f t="shared" si="5"/>
        <v>0.034883719185076406</v>
      </c>
      <c r="K23" s="51">
        <f t="shared" si="2"/>
        <v>0.017441859592538203</v>
      </c>
      <c r="M23" s="39"/>
      <c r="AA23" s="17"/>
    </row>
    <row r="24" spans="1:27" ht="12.75">
      <c r="A24" s="116" t="s">
        <v>884</v>
      </c>
      <c r="B24" s="76">
        <v>2686.878</v>
      </c>
      <c r="C24" s="76">
        <f t="shared" si="0"/>
        <v>493.91132000000005</v>
      </c>
      <c r="D24" s="76">
        <v>355.61615</v>
      </c>
      <c r="E24" s="76">
        <v>138.29517</v>
      </c>
      <c r="F24" s="76">
        <v>3180.789</v>
      </c>
      <c r="G24" s="117"/>
      <c r="H24" s="62">
        <f t="shared" si="3"/>
        <v>0.8447206023411172</v>
      </c>
      <c r="I24" s="135">
        <f t="shared" si="4"/>
        <v>0.1552794982628524</v>
      </c>
      <c r="J24" s="62">
        <f t="shared" si="5"/>
        <v>0.11180123862349875</v>
      </c>
      <c r="K24" s="62">
        <f t="shared" si="2"/>
        <v>0.04347825963935363</v>
      </c>
      <c r="M24" s="39"/>
      <c r="AA24" s="17"/>
    </row>
    <row r="25" spans="1:27" ht="12.75">
      <c r="A25" s="118" t="s">
        <v>885</v>
      </c>
      <c r="B25" s="73">
        <v>13039.26</v>
      </c>
      <c r="C25" s="73">
        <f t="shared" si="0"/>
        <v>2449.80018</v>
      </c>
      <c r="D25" s="73">
        <v>968.06618</v>
      </c>
      <c r="E25" s="73">
        <v>1481.734</v>
      </c>
      <c r="F25" s="73">
        <v>15489.06</v>
      </c>
      <c r="G25" s="74"/>
      <c r="H25" s="62">
        <f t="shared" si="3"/>
        <v>0.8418367544576624</v>
      </c>
      <c r="I25" s="135">
        <f t="shared" si="4"/>
        <v>0.15816325716344312</v>
      </c>
      <c r="J25" s="62">
        <f t="shared" si="5"/>
        <v>0.062499995480681206</v>
      </c>
      <c r="K25" s="62">
        <f t="shared" si="2"/>
        <v>0.0956632616827619</v>
      </c>
      <c r="M25" s="39"/>
      <c r="AA25" s="17"/>
    </row>
    <row r="26" spans="1:27" ht="12.75">
      <c r="A26" s="114" t="s">
        <v>137</v>
      </c>
      <c r="B26" s="115">
        <v>553.18067</v>
      </c>
      <c r="C26" s="115">
        <f t="shared" si="0"/>
        <v>0</v>
      </c>
      <c r="D26" s="115">
        <v>0</v>
      </c>
      <c r="E26" s="115">
        <v>0</v>
      </c>
      <c r="F26" s="115">
        <v>553.18067</v>
      </c>
      <c r="G26" s="75"/>
      <c r="H26" s="51">
        <f t="shared" si="3"/>
        <v>1</v>
      </c>
      <c r="I26" s="134">
        <f t="shared" si="4"/>
        <v>0</v>
      </c>
      <c r="J26" s="51">
        <f t="shared" si="5"/>
        <v>0</v>
      </c>
      <c r="K26" s="51">
        <f t="shared" si="2"/>
        <v>0</v>
      </c>
      <c r="M26" s="39"/>
      <c r="AA26" s="17"/>
    </row>
    <row r="27" spans="1:27" ht="12.75">
      <c r="A27" s="114" t="s">
        <v>886</v>
      </c>
      <c r="B27" s="115">
        <v>869.28391</v>
      </c>
      <c r="C27" s="115">
        <f t="shared" si="0"/>
        <v>19.756453</v>
      </c>
      <c r="D27" s="115">
        <v>19.756453</v>
      </c>
      <c r="E27" s="115">
        <v>0</v>
      </c>
      <c r="F27" s="115">
        <v>889.04037</v>
      </c>
      <c r="G27" s="75"/>
      <c r="H27" s="51">
        <f t="shared" si="3"/>
        <v>0.9777777695291834</v>
      </c>
      <c r="I27" s="134">
        <f t="shared" si="4"/>
        <v>0.022222222597158326</v>
      </c>
      <c r="J27" s="51">
        <f t="shared" si="5"/>
        <v>0.022222222597158326</v>
      </c>
      <c r="K27" s="51">
        <f t="shared" si="2"/>
        <v>0</v>
      </c>
      <c r="M27" s="39"/>
      <c r="AA27" s="17"/>
    </row>
    <row r="28" spans="1:27" ht="12.75">
      <c r="A28" s="114" t="s">
        <v>887</v>
      </c>
      <c r="B28" s="115">
        <v>4227.881</v>
      </c>
      <c r="C28" s="115">
        <f t="shared" si="0"/>
        <v>632.206482</v>
      </c>
      <c r="D28" s="115">
        <v>316.103241</v>
      </c>
      <c r="E28" s="115">
        <v>316.103241</v>
      </c>
      <c r="F28" s="115">
        <v>4860.087</v>
      </c>
      <c r="G28" s="75"/>
      <c r="H28" s="51">
        <f t="shared" si="3"/>
        <v>0.8699187895196114</v>
      </c>
      <c r="I28" s="134">
        <f t="shared" si="4"/>
        <v>0.13008130965556788</v>
      </c>
      <c r="J28" s="51">
        <f t="shared" si="5"/>
        <v>0.06504065482778394</v>
      </c>
      <c r="K28" s="51">
        <f t="shared" si="2"/>
        <v>0.06504065482778394</v>
      </c>
      <c r="M28" s="39"/>
      <c r="AA28" s="17"/>
    </row>
    <row r="29" spans="1:27" ht="12.75">
      <c r="A29" s="114" t="s">
        <v>888</v>
      </c>
      <c r="B29" s="115">
        <v>7211.105</v>
      </c>
      <c r="C29" s="115">
        <f t="shared" si="0"/>
        <v>493.91132</v>
      </c>
      <c r="D29" s="115">
        <v>375.3726</v>
      </c>
      <c r="E29" s="115">
        <v>118.53872</v>
      </c>
      <c r="F29" s="115">
        <v>7705.0165</v>
      </c>
      <c r="G29" s="75"/>
      <c r="H29" s="51">
        <f t="shared" si="3"/>
        <v>0.9358974117706302</v>
      </c>
      <c r="I29" s="134">
        <f t="shared" si="4"/>
        <v>0.06410256486796621</v>
      </c>
      <c r="J29" s="51">
        <f t="shared" si="5"/>
        <v>0.04871794888434048</v>
      </c>
      <c r="K29" s="51">
        <f t="shared" si="2"/>
        <v>0.015384615983625734</v>
      </c>
      <c r="M29" s="39"/>
      <c r="AA29" s="17"/>
    </row>
    <row r="30" spans="1:27" ht="12.75">
      <c r="A30" s="114" t="s">
        <v>889</v>
      </c>
      <c r="B30" s="115">
        <v>316.103241</v>
      </c>
      <c r="C30" s="115">
        <f t="shared" si="0"/>
        <v>19.756453</v>
      </c>
      <c r="D30" s="115">
        <v>0</v>
      </c>
      <c r="E30" s="115">
        <v>19.756453</v>
      </c>
      <c r="F30" s="115">
        <v>335.85969</v>
      </c>
      <c r="G30" s="75"/>
      <c r="H30" s="51">
        <f t="shared" si="3"/>
        <v>0.9411764805713958</v>
      </c>
      <c r="I30" s="134">
        <f t="shared" si="4"/>
        <v>0.058823531338339535</v>
      </c>
      <c r="J30" s="51">
        <f t="shared" si="5"/>
        <v>0</v>
      </c>
      <c r="K30" s="51">
        <f t="shared" si="2"/>
        <v>0.058823531338339535</v>
      </c>
      <c r="M30" s="39"/>
      <c r="AA30" s="17"/>
    </row>
    <row r="31" spans="1:27" ht="12.75">
      <c r="A31" s="114" t="s">
        <v>138</v>
      </c>
      <c r="B31" s="115">
        <v>493.911314</v>
      </c>
      <c r="C31" s="115">
        <f t="shared" si="0"/>
        <v>19.756453</v>
      </c>
      <c r="D31" s="115">
        <v>19.756453</v>
      </c>
      <c r="E31" s="115">
        <v>0</v>
      </c>
      <c r="F31" s="115">
        <v>513.66777</v>
      </c>
      <c r="G31" s="75"/>
      <c r="H31" s="51">
        <f t="shared" si="3"/>
        <v>0.9615384550991003</v>
      </c>
      <c r="I31" s="134">
        <f t="shared" si="4"/>
        <v>0.038461539060548805</v>
      </c>
      <c r="J31" s="51">
        <f t="shared" si="5"/>
        <v>0.038461539060548805</v>
      </c>
      <c r="K31" s="51">
        <f t="shared" si="2"/>
        <v>0</v>
      </c>
      <c r="M31" s="39"/>
      <c r="AA31" s="17"/>
    </row>
    <row r="32" spans="1:27" ht="12.75">
      <c r="A32" s="114" t="s">
        <v>5</v>
      </c>
      <c r="B32" s="115">
        <v>10549.95</v>
      </c>
      <c r="C32" s="115">
        <f t="shared" si="0"/>
        <v>1106.361344</v>
      </c>
      <c r="D32" s="115">
        <v>612.45003</v>
      </c>
      <c r="E32" s="115">
        <v>493.911314</v>
      </c>
      <c r="F32" s="115">
        <v>11656.307</v>
      </c>
      <c r="G32" s="75"/>
      <c r="H32" s="51">
        <f t="shared" si="3"/>
        <v>0.9050851182969014</v>
      </c>
      <c r="I32" s="134">
        <f t="shared" si="4"/>
        <v>0.0949152543768794</v>
      </c>
      <c r="J32" s="51">
        <f t="shared" si="5"/>
        <v>0.052542372983141225</v>
      </c>
      <c r="K32" s="51">
        <f t="shared" si="2"/>
        <v>0.04237288139373817</v>
      </c>
      <c r="M32" s="39"/>
      <c r="AA32" s="17"/>
    </row>
    <row r="33" spans="1:27" ht="12.75">
      <c r="A33" s="114" t="s">
        <v>6</v>
      </c>
      <c r="B33" s="115">
        <v>4208.1244</v>
      </c>
      <c r="C33" s="115">
        <f t="shared" si="0"/>
        <v>316.103245</v>
      </c>
      <c r="D33" s="115">
        <v>276.59034</v>
      </c>
      <c r="E33" s="115">
        <v>39.512905</v>
      </c>
      <c r="F33" s="115">
        <v>4524.228</v>
      </c>
      <c r="G33" s="75"/>
      <c r="H33" s="51">
        <f t="shared" si="3"/>
        <v>0.9301309306250701</v>
      </c>
      <c r="I33" s="134">
        <f t="shared" si="4"/>
        <v>0.06986899090850417</v>
      </c>
      <c r="J33" s="51">
        <f t="shared" si="5"/>
        <v>0.06113536718308627</v>
      </c>
      <c r="K33" s="51">
        <f t="shared" si="2"/>
        <v>0.008733623725417906</v>
      </c>
      <c r="M33" s="39"/>
      <c r="AA33" s="17"/>
    </row>
    <row r="34" spans="1:27" ht="12.75">
      <c r="A34" s="114" t="s">
        <v>890</v>
      </c>
      <c r="B34" s="115">
        <v>37379.21</v>
      </c>
      <c r="C34" s="115">
        <f t="shared" si="0"/>
        <v>2923.955</v>
      </c>
      <c r="D34" s="115">
        <v>1481.734</v>
      </c>
      <c r="E34" s="115">
        <v>1442.221</v>
      </c>
      <c r="F34" s="115">
        <v>40303.16</v>
      </c>
      <c r="G34" s="75"/>
      <c r="H34" s="51">
        <f t="shared" si="3"/>
        <v>0.9274510981272931</v>
      </c>
      <c r="I34" s="134">
        <f t="shared" si="4"/>
        <v>0.07254902593245789</v>
      </c>
      <c r="J34" s="51">
        <f t="shared" si="5"/>
        <v>0.036764710260932386</v>
      </c>
      <c r="K34" s="51">
        <f t="shared" si="2"/>
        <v>0.035784315671525506</v>
      </c>
      <c r="M34" s="39"/>
      <c r="AA34" s="17"/>
    </row>
    <row r="35" spans="1:27" ht="12.75">
      <c r="A35" s="119" t="s">
        <v>416</v>
      </c>
      <c r="B35" s="120">
        <f>SUM(B7:B34)</f>
        <v>217083.90792500004</v>
      </c>
      <c r="C35" s="120">
        <f>SUM(C7:C34)</f>
        <v>19302.054238599998</v>
      </c>
      <c r="D35" s="120">
        <f>SUM(D7:D34)</f>
        <v>9562.1231168</v>
      </c>
      <c r="E35" s="120">
        <f>SUM(E7:E34)</f>
        <v>9739.9311218</v>
      </c>
      <c r="F35" s="120">
        <f>SUM(F7:F34)</f>
        <v>236385.95484000002</v>
      </c>
      <c r="G35" s="120"/>
      <c r="H35" s="69">
        <f t="shared" si="3"/>
        <v>0.9183452040199903</v>
      </c>
      <c r="I35" s="136">
        <f t="shared" si="4"/>
        <v>0.08165482696154587</v>
      </c>
      <c r="J35" s="69">
        <f t="shared" si="5"/>
        <v>0.04045131667518998</v>
      </c>
      <c r="K35" s="69">
        <f t="shared" si="2"/>
        <v>0.04120351028635589</v>
      </c>
      <c r="M35" s="39"/>
      <c r="AA35" s="17"/>
    </row>
    <row r="36" spans="1:27" ht="12.75">
      <c r="A36" s="119"/>
      <c r="B36" s="115"/>
      <c r="C36" s="115"/>
      <c r="D36" s="115"/>
      <c r="E36" s="115"/>
      <c r="F36" s="115"/>
      <c r="G36" s="115"/>
      <c r="H36" s="51"/>
      <c r="I36" s="134"/>
      <c r="J36" s="51"/>
      <c r="K36" s="51"/>
      <c r="M36" s="39"/>
      <c r="AA36" s="17"/>
    </row>
    <row r="37" spans="1:27" ht="15">
      <c r="A37" s="112" t="s">
        <v>410</v>
      </c>
      <c r="B37" s="115"/>
      <c r="C37" s="115"/>
      <c r="D37" s="115"/>
      <c r="E37" s="115"/>
      <c r="F37" s="115"/>
      <c r="G37" s="75"/>
      <c r="H37" s="51"/>
      <c r="I37" s="134"/>
      <c r="J37" s="51"/>
      <c r="K37" s="51"/>
      <c r="M37" s="39"/>
      <c r="AA37" s="17"/>
    </row>
    <row r="38" spans="1:27" ht="12.75">
      <c r="A38" s="121" t="s">
        <v>11</v>
      </c>
      <c r="B38" s="115">
        <v>572.93712</v>
      </c>
      <c r="C38" s="115">
        <f aca="true" t="shared" si="6" ref="C38:C99">D38+E38</f>
        <v>98.782263</v>
      </c>
      <c r="D38" s="115">
        <v>79.02581</v>
      </c>
      <c r="E38" s="115">
        <v>19.756453</v>
      </c>
      <c r="F38" s="115">
        <v>671.71939</v>
      </c>
      <c r="G38" s="75"/>
      <c r="H38" s="51">
        <f aca="true" t="shared" si="7" ref="H38:H51">B38/$F38</f>
        <v>0.8529411663998564</v>
      </c>
      <c r="I38" s="134">
        <f aca="true" t="shared" si="8" ref="I38:I51">C38/$F38</f>
        <v>0.14705882317912544</v>
      </c>
      <c r="J38" s="51">
        <f aca="true" t="shared" si="9" ref="J38:J51">D38/$F38</f>
        <v>0.1176470579478136</v>
      </c>
      <c r="K38" s="51">
        <f aca="true" t="shared" si="10" ref="K38:K51">E38/$F38</f>
        <v>0.029411765231311844</v>
      </c>
      <c r="M38" s="39"/>
      <c r="AA38" s="17"/>
    </row>
    <row r="39" spans="1:27" ht="12.75">
      <c r="A39" s="121" t="s">
        <v>139</v>
      </c>
      <c r="B39" s="115">
        <v>138.29517</v>
      </c>
      <c r="C39" s="115">
        <f t="shared" si="6"/>
        <v>19.756453</v>
      </c>
      <c r="D39" s="115">
        <v>0</v>
      </c>
      <c r="E39" s="115">
        <v>19.756453</v>
      </c>
      <c r="F39" s="115">
        <v>158.05162</v>
      </c>
      <c r="G39" s="75"/>
      <c r="H39" s="51">
        <f t="shared" si="7"/>
        <v>0.8750000158176171</v>
      </c>
      <c r="I39" s="134">
        <f t="shared" si="8"/>
        <v>0.12500000316352342</v>
      </c>
      <c r="J39" s="51">
        <f t="shared" si="9"/>
        <v>0</v>
      </c>
      <c r="K39" s="51">
        <f t="shared" si="10"/>
        <v>0.12500000316352342</v>
      </c>
      <c r="M39" s="39"/>
      <c r="AA39" s="17"/>
    </row>
    <row r="40" spans="1:27" ht="12.75">
      <c r="A40" s="121" t="s">
        <v>12</v>
      </c>
      <c r="B40" s="115">
        <v>3812.995</v>
      </c>
      <c r="C40" s="115">
        <f t="shared" si="6"/>
        <v>237.07744</v>
      </c>
      <c r="D40" s="115">
        <v>118.53872</v>
      </c>
      <c r="E40" s="115">
        <v>118.53872</v>
      </c>
      <c r="F40" s="115">
        <v>4050.073</v>
      </c>
      <c r="G40" s="75"/>
      <c r="H40" s="51">
        <f t="shared" si="7"/>
        <v>0.9414632773285815</v>
      </c>
      <c r="I40" s="134">
        <f t="shared" si="8"/>
        <v>0.05853658440230584</v>
      </c>
      <c r="J40" s="51">
        <f t="shared" si="9"/>
        <v>0.02926829220115292</v>
      </c>
      <c r="K40" s="51">
        <f t="shared" si="10"/>
        <v>0.02926829220115292</v>
      </c>
      <c r="M40" s="39"/>
      <c r="AA40" s="17"/>
    </row>
    <row r="41" spans="1:27" ht="12.75">
      <c r="A41" s="121" t="s">
        <v>13</v>
      </c>
      <c r="B41" s="115">
        <v>4168.611</v>
      </c>
      <c r="C41" s="115">
        <f>D41+E41</f>
        <v>316.103243</v>
      </c>
      <c r="D41" s="115">
        <v>177.808073</v>
      </c>
      <c r="E41" s="115">
        <v>138.29517</v>
      </c>
      <c r="F41" s="115">
        <v>4484.715</v>
      </c>
      <c r="G41" s="75"/>
      <c r="H41" s="51">
        <f aca="true" t="shared" si="11" ref="H41:K42">B41/$F41</f>
        <v>0.9295152534776456</v>
      </c>
      <c r="I41" s="134">
        <f t="shared" si="11"/>
        <v>0.07048457772678977</v>
      </c>
      <c r="J41" s="51">
        <f t="shared" si="11"/>
        <v>0.039647574706530964</v>
      </c>
      <c r="K41" s="51">
        <f t="shared" si="11"/>
        <v>0.030837003020258814</v>
      </c>
      <c r="M41" s="39"/>
      <c r="AA41" s="17"/>
    </row>
    <row r="42" spans="1:27" ht="12.75">
      <c r="A42" s="121" t="s">
        <v>14</v>
      </c>
      <c r="B42" s="115">
        <v>4939.113</v>
      </c>
      <c r="C42" s="115">
        <f>D42+E42</f>
        <v>276.59034</v>
      </c>
      <c r="D42" s="115">
        <v>118.53872</v>
      </c>
      <c r="E42" s="115">
        <v>158.05162</v>
      </c>
      <c r="F42" s="115">
        <v>5215.703</v>
      </c>
      <c r="G42" s="75"/>
      <c r="H42" s="51">
        <f t="shared" si="11"/>
        <v>0.9469697565217958</v>
      </c>
      <c r="I42" s="134">
        <f t="shared" si="11"/>
        <v>0.053030308665965066</v>
      </c>
      <c r="J42" s="51">
        <f t="shared" si="11"/>
        <v>0.022727275690352766</v>
      </c>
      <c r="K42" s="51">
        <f t="shared" si="11"/>
        <v>0.0303030329756123</v>
      </c>
      <c r="M42" s="39"/>
      <c r="AA42" s="17"/>
    </row>
    <row r="43" spans="1:27" ht="12.75">
      <c r="A43" s="121"/>
      <c r="B43" s="115"/>
      <c r="C43" s="115"/>
      <c r="D43" s="115"/>
      <c r="E43" s="115"/>
      <c r="F43" s="115"/>
      <c r="G43" s="75"/>
      <c r="H43" s="51"/>
      <c r="I43" s="134"/>
      <c r="J43" s="51"/>
      <c r="K43" s="51"/>
      <c r="M43" s="39"/>
      <c r="AA43" s="17"/>
    </row>
    <row r="44" spans="1:27" ht="25.5">
      <c r="A44" s="122" t="s">
        <v>15</v>
      </c>
      <c r="B44" s="115">
        <v>1995.402</v>
      </c>
      <c r="C44" s="115">
        <f>D44+E44</f>
        <v>118.5387158</v>
      </c>
      <c r="D44" s="115">
        <v>98.7822628</v>
      </c>
      <c r="E44" s="115">
        <v>19.756453</v>
      </c>
      <c r="F44" s="115">
        <v>2113.94</v>
      </c>
      <c r="G44" s="75"/>
      <c r="H44" s="51">
        <f>B44/$F44</f>
        <v>0.943925560801158</v>
      </c>
      <c r="I44" s="134">
        <f>C44/$F44</f>
        <v>0.05607477780826325</v>
      </c>
      <c r="J44" s="51">
        <f>D44/$F44</f>
        <v>0.04672898133343425</v>
      </c>
      <c r="K44" s="51">
        <f>E44/$F44</f>
        <v>0.009345796474828992</v>
      </c>
      <c r="M44" s="39"/>
      <c r="AA44" s="17"/>
    </row>
    <row r="45" spans="1:27" ht="12.75">
      <c r="A45" s="121" t="s">
        <v>140</v>
      </c>
      <c r="B45" s="115">
        <v>2153.453</v>
      </c>
      <c r="C45" s="115">
        <f t="shared" si="6"/>
        <v>79.025811</v>
      </c>
      <c r="D45" s="115">
        <v>59.269358</v>
      </c>
      <c r="E45" s="115">
        <v>19.756453</v>
      </c>
      <c r="F45" s="115">
        <v>2232.479</v>
      </c>
      <c r="G45" s="75"/>
      <c r="H45" s="51">
        <f t="shared" si="7"/>
        <v>0.9646016827033984</v>
      </c>
      <c r="I45" s="134">
        <f t="shared" si="8"/>
        <v>0.03539823263735068</v>
      </c>
      <c r="J45" s="51">
        <f t="shared" si="9"/>
        <v>0.02654867436602987</v>
      </c>
      <c r="K45" s="51">
        <f t="shared" si="10"/>
        <v>0.008849558271320807</v>
      </c>
      <c r="M45" s="39"/>
      <c r="AA45" s="17"/>
    </row>
    <row r="46" spans="1:27" ht="25.5">
      <c r="A46" s="122" t="s">
        <v>141</v>
      </c>
      <c r="B46" s="115">
        <v>17622.76</v>
      </c>
      <c r="C46" s="115">
        <f t="shared" si="6"/>
        <v>1461.97748</v>
      </c>
      <c r="D46" s="115">
        <v>730.98874</v>
      </c>
      <c r="E46" s="115">
        <v>730.98874</v>
      </c>
      <c r="F46" s="115">
        <v>19084.73</v>
      </c>
      <c r="G46" s="75"/>
      <c r="H46" s="51">
        <f t="shared" si="7"/>
        <v>0.9233958248295888</v>
      </c>
      <c r="I46" s="134">
        <f t="shared" si="8"/>
        <v>0.07660456710679166</v>
      </c>
      <c r="J46" s="51">
        <f t="shared" si="9"/>
        <v>0.03830228355339583</v>
      </c>
      <c r="K46" s="51">
        <f t="shared" si="10"/>
        <v>0.03830228355339583</v>
      </c>
      <c r="M46" s="39"/>
      <c r="AA46" s="17"/>
    </row>
    <row r="47" spans="1:27" ht="12.75">
      <c r="A47" s="121" t="s">
        <v>142</v>
      </c>
      <c r="B47" s="115">
        <v>790.2581</v>
      </c>
      <c r="C47" s="115">
        <f t="shared" si="6"/>
        <v>39.512905</v>
      </c>
      <c r="D47" s="115">
        <v>0</v>
      </c>
      <c r="E47" s="115">
        <v>39.512905</v>
      </c>
      <c r="F47" s="115">
        <v>829.77101</v>
      </c>
      <c r="G47" s="75"/>
      <c r="H47" s="51">
        <f t="shared" si="7"/>
        <v>0.9523809466421344</v>
      </c>
      <c r="I47" s="134">
        <f t="shared" si="8"/>
        <v>0.04761904733210672</v>
      </c>
      <c r="J47" s="51">
        <f t="shared" si="9"/>
        <v>0</v>
      </c>
      <c r="K47" s="51">
        <f t="shared" si="10"/>
        <v>0.04761904733210672</v>
      </c>
      <c r="M47" s="39"/>
      <c r="AA47" s="17"/>
    </row>
    <row r="48" spans="1:27" ht="12.75">
      <c r="A48" s="121" t="s">
        <v>144</v>
      </c>
      <c r="B48" s="115">
        <v>10589.46</v>
      </c>
      <c r="C48" s="115">
        <f t="shared" si="6"/>
        <v>632.2064799999999</v>
      </c>
      <c r="D48" s="115">
        <v>217.32098</v>
      </c>
      <c r="E48" s="115">
        <v>414.8855</v>
      </c>
      <c r="F48" s="115">
        <v>11221.67</v>
      </c>
      <c r="G48" s="75"/>
      <c r="H48" s="51">
        <f t="shared" si="7"/>
        <v>0.9436616831541116</v>
      </c>
      <c r="I48" s="134">
        <f t="shared" si="8"/>
        <v>0.05633800316708654</v>
      </c>
      <c r="J48" s="51">
        <f t="shared" si="9"/>
        <v>0.01936618881146924</v>
      </c>
      <c r="K48" s="51">
        <f t="shared" si="10"/>
        <v>0.0369718143556173</v>
      </c>
      <c r="M48" s="39"/>
      <c r="AA48" s="17"/>
    </row>
    <row r="49" spans="1:27" ht="12.75">
      <c r="A49" s="123" t="s">
        <v>145</v>
      </c>
      <c r="B49" s="76">
        <v>395.12905</v>
      </c>
      <c r="C49" s="76">
        <f t="shared" si="6"/>
        <v>138.295168</v>
      </c>
      <c r="D49" s="76">
        <v>59.269358</v>
      </c>
      <c r="E49" s="76">
        <v>79.02581</v>
      </c>
      <c r="F49" s="76">
        <v>533.42422</v>
      </c>
      <c r="G49" s="77"/>
      <c r="H49" s="62">
        <f t="shared" si="7"/>
        <v>0.7407407372691102</v>
      </c>
      <c r="I49" s="135">
        <f t="shared" si="8"/>
        <v>0.2592592589815288</v>
      </c>
      <c r="J49" s="62">
        <f t="shared" si="9"/>
        <v>0.11111111152770678</v>
      </c>
      <c r="K49" s="62">
        <f t="shared" si="10"/>
        <v>0.14814814745382204</v>
      </c>
      <c r="L49" s="23"/>
      <c r="M49" s="39"/>
      <c r="AA49" s="17"/>
    </row>
    <row r="50" spans="1:27" ht="12.75">
      <c r="A50" s="121" t="s">
        <v>146</v>
      </c>
      <c r="B50" s="115">
        <v>3872.2647</v>
      </c>
      <c r="C50" s="115">
        <f t="shared" si="6"/>
        <v>651.96294</v>
      </c>
      <c r="D50" s="115">
        <v>276.59034</v>
      </c>
      <c r="E50" s="115">
        <v>375.3726</v>
      </c>
      <c r="F50" s="115">
        <v>4524.228</v>
      </c>
      <c r="G50" s="75"/>
      <c r="H50" s="51">
        <f t="shared" si="7"/>
        <v>0.8558951273012766</v>
      </c>
      <c r="I50" s="134">
        <f t="shared" si="8"/>
        <v>0.14410479312713684</v>
      </c>
      <c r="J50" s="51">
        <f t="shared" si="9"/>
        <v>0.06113536718308627</v>
      </c>
      <c r="K50" s="51">
        <f t="shared" si="10"/>
        <v>0.08296942594405056</v>
      </c>
      <c r="L50" s="53"/>
      <c r="M50" s="39"/>
      <c r="AA50" s="17"/>
    </row>
    <row r="51" spans="1:27" ht="12.75">
      <c r="A51" s="119" t="s">
        <v>417</v>
      </c>
      <c r="B51" s="120">
        <f>SUM(B38:B50)</f>
        <v>51050.67814</v>
      </c>
      <c r="C51" s="120">
        <f>SUM(C38:C50)</f>
        <v>4069.8292388</v>
      </c>
      <c r="D51" s="120">
        <f>SUM(D38:D50)</f>
        <v>1936.1323618</v>
      </c>
      <c r="E51" s="120">
        <f>SUM(E38:E50)</f>
        <v>2133.6968770000003</v>
      </c>
      <c r="F51" s="120">
        <f>SUM(F38:F50)</f>
        <v>55120.504239999995</v>
      </c>
      <c r="G51" s="115"/>
      <c r="H51" s="69">
        <f t="shared" si="7"/>
        <v>0.9261649334287732</v>
      </c>
      <c r="I51" s="136">
        <f t="shared" si="8"/>
        <v>0.07383512351555369</v>
      </c>
      <c r="J51" s="69">
        <f t="shared" si="9"/>
        <v>0.03512544720871734</v>
      </c>
      <c r="K51" s="69">
        <f t="shared" si="10"/>
        <v>0.038709676306836346</v>
      </c>
      <c r="M51" s="39"/>
      <c r="AA51" s="17"/>
    </row>
    <row r="52" spans="1:27" ht="12.75">
      <c r="A52" s="119"/>
      <c r="B52" s="115"/>
      <c r="C52" s="115"/>
      <c r="D52" s="115"/>
      <c r="E52" s="115"/>
      <c r="F52" s="115"/>
      <c r="G52" s="75"/>
      <c r="H52" s="70"/>
      <c r="I52" s="133"/>
      <c r="J52" s="70"/>
      <c r="K52" s="70"/>
      <c r="M52" s="39"/>
      <c r="AA52" s="17"/>
    </row>
    <row r="53" spans="1:27" ht="15">
      <c r="A53" s="112" t="s">
        <v>411</v>
      </c>
      <c r="B53" s="115"/>
      <c r="C53" s="115"/>
      <c r="D53" s="115"/>
      <c r="E53" s="115"/>
      <c r="F53" s="115"/>
      <c r="G53" s="75"/>
      <c r="H53" s="70"/>
      <c r="I53" s="133"/>
      <c r="J53" s="70"/>
      <c r="K53" s="70"/>
      <c r="M53" s="39"/>
      <c r="AA53" s="17"/>
    </row>
    <row r="54" spans="1:27" ht="12.75">
      <c r="A54" s="121" t="s">
        <v>147</v>
      </c>
      <c r="B54" s="115">
        <v>28982.72</v>
      </c>
      <c r="C54" s="115">
        <f t="shared" si="6"/>
        <v>3042.4939999999997</v>
      </c>
      <c r="D54" s="115">
        <v>1442.221</v>
      </c>
      <c r="E54" s="115">
        <v>1600.273</v>
      </c>
      <c r="F54" s="115">
        <v>32025.21</v>
      </c>
      <c r="G54" s="75"/>
      <c r="H54" s="51">
        <f aca="true" t="shared" si="12" ref="H54:H66">B54/$F54</f>
        <v>0.9049970320257074</v>
      </c>
      <c r="I54" s="134">
        <f aca="true" t="shared" si="13" ref="I54:I66">C54/$F54</f>
        <v>0.0950030928758937</v>
      </c>
      <c r="J54" s="51">
        <f aca="true" t="shared" si="14" ref="J54:J66">D54/$F54</f>
        <v>0.04503392795863009</v>
      </c>
      <c r="K54" s="51">
        <f aca="true" t="shared" si="15" ref="K54:K66">E54/$F54</f>
        <v>0.049969164917263616</v>
      </c>
      <c r="M54" s="39"/>
      <c r="AA54" s="17"/>
    </row>
    <row r="55" spans="1:27" ht="12.75">
      <c r="A55" s="121" t="s">
        <v>148</v>
      </c>
      <c r="B55" s="115">
        <v>2074.428</v>
      </c>
      <c r="C55" s="115">
        <f t="shared" si="6"/>
        <v>59.269358</v>
      </c>
      <c r="D55" s="115">
        <v>59.269358</v>
      </c>
      <c r="E55" s="115">
        <v>0</v>
      </c>
      <c r="F55" s="115">
        <v>2133.697</v>
      </c>
      <c r="G55" s="75"/>
      <c r="H55" s="51">
        <f t="shared" si="12"/>
        <v>0.972222391464205</v>
      </c>
      <c r="I55" s="134">
        <f t="shared" si="13"/>
        <v>0.027777776319693</v>
      </c>
      <c r="J55" s="51">
        <f t="shared" si="14"/>
        <v>0.027777776319693</v>
      </c>
      <c r="K55" s="51">
        <f t="shared" si="15"/>
        <v>0</v>
      </c>
      <c r="M55" s="39"/>
      <c r="AA55" s="17"/>
    </row>
    <row r="56" spans="1:27" ht="12.75">
      <c r="A56" s="121" t="s">
        <v>149</v>
      </c>
      <c r="B56" s="115">
        <v>948.30972</v>
      </c>
      <c r="C56" s="115">
        <f t="shared" si="6"/>
        <v>59.269358000000004</v>
      </c>
      <c r="D56" s="115">
        <v>39.512905</v>
      </c>
      <c r="E56" s="115">
        <v>19.756453</v>
      </c>
      <c r="F56" s="115">
        <v>1007.579</v>
      </c>
      <c r="G56" s="75"/>
      <c r="H56" s="51">
        <f t="shared" si="12"/>
        <v>0.9411765429807489</v>
      </c>
      <c r="I56" s="134">
        <f t="shared" si="13"/>
        <v>0.058823534432535816</v>
      </c>
      <c r="J56" s="51">
        <f t="shared" si="14"/>
        <v>0.039215689290864546</v>
      </c>
      <c r="K56" s="51">
        <f t="shared" si="15"/>
        <v>0.019607845141671274</v>
      </c>
      <c r="M56" s="39"/>
      <c r="AA56" s="17"/>
    </row>
    <row r="57" spans="1:27" ht="12.75">
      <c r="A57" s="121" t="s">
        <v>158</v>
      </c>
      <c r="B57" s="115">
        <v>1106.361</v>
      </c>
      <c r="C57" s="115">
        <f t="shared" si="6"/>
        <v>79.02581</v>
      </c>
      <c r="D57" s="115">
        <v>39.512905</v>
      </c>
      <c r="E57" s="115">
        <v>39.512905</v>
      </c>
      <c r="F57" s="115">
        <v>1185.387</v>
      </c>
      <c r="G57" s="75"/>
      <c r="H57" s="51">
        <f t="shared" si="12"/>
        <v>0.9333331646120635</v>
      </c>
      <c r="I57" s="134">
        <f t="shared" si="13"/>
        <v>0.06666667510273017</v>
      </c>
      <c r="J57" s="51">
        <f t="shared" si="14"/>
        <v>0.03333333755136508</v>
      </c>
      <c r="K57" s="51">
        <f t="shared" si="15"/>
        <v>0.03333333755136508</v>
      </c>
      <c r="M57" s="39"/>
      <c r="AA57" s="17"/>
    </row>
    <row r="58" spans="1:27" ht="12.75">
      <c r="A58" s="121" t="s">
        <v>159</v>
      </c>
      <c r="B58" s="115">
        <v>810.014555</v>
      </c>
      <c r="C58" s="115">
        <f t="shared" si="6"/>
        <v>118.53871500000001</v>
      </c>
      <c r="D58" s="115">
        <v>39.512905</v>
      </c>
      <c r="E58" s="115">
        <v>79.02581</v>
      </c>
      <c r="F58" s="115">
        <v>928.55327</v>
      </c>
      <c r="G58" s="75"/>
      <c r="H58" s="51">
        <f t="shared" si="12"/>
        <v>0.8723404258756204</v>
      </c>
      <c r="I58" s="134">
        <f t="shared" si="13"/>
        <v>0.12765957412437953</v>
      </c>
      <c r="J58" s="51">
        <f t="shared" si="14"/>
        <v>0.04255319137479318</v>
      </c>
      <c r="K58" s="51">
        <f t="shared" si="15"/>
        <v>0.08510638274958636</v>
      </c>
      <c r="M58" s="39"/>
      <c r="AA58" s="17"/>
    </row>
    <row r="59" spans="1:27" ht="12.75">
      <c r="A59" s="121" t="s">
        <v>160</v>
      </c>
      <c r="B59" s="115">
        <v>4524.228</v>
      </c>
      <c r="C59" s="115">
        <f t="shared" si="6"/>
        <v>296.346793</v>
      </c>
      <c r="D59" s="115">
        <v>177.808073</v>
      </c>
      <c r="E59" s="115">
        <v>118.53872</v>
      </c>
      <c r="F59" s="115">
        <v>4820.574</v>
      </c>
      <c r="G59" s="75"/>
      <c r="H59" s="51">
        <f t="shared" si="12"/>
        <v>0.9385247482976095</v>
      </c>
      <c r="I59" s="134">
        <f t="shared" si="13"/>
        <v>0.06147541620562199</v>
      </c>
      <c r="J59" s="51">
        <f t="shared" si="14"/>
        <v>0.036885249142529504</v>
      </c>
      <c r="K59" s="51">
        <f t="shared" si="15"/>
        <v>0.02459016706309249</v>
      </c>
      <c r="M59" s="39"/>
      <c r="AA59" s="17"/>
    </row>
    <row r="60" spans="1:27" ht="12.75">
      <c r="A60" s="121" t="s">
        <v>161</v>
      </c>
      <c r="B60" s="115">
        <v>1442.221</v>
      </c>
      <c r="C60" s="115">
        <f t="shared" si="6"/>
        <v>98.782263</v>
      </c>
      <c r="D60" s="115">
        <v>79.02581</v>
      </c>
      <c r="E60" s="115">
        <v>19.756453</v>
      </c>
      <c r="F60" s="115">
        <v>1541.0033</v>
      </c>
      <c r="G60" s="75"/>
      <c r="H60" s="51">
        <f t="shared" si="12"/>
        <v>0.9358974117706301</v>
      </c>
      <c r="I60" s="134">
        <f t="shared" si="13"/>
        <v>0.06410256421903833</v>
      </c>
      <c r="J60" s="51">
        <f t="shared" si="14"/>
        <v>0.05128205111565952</v>
      </c>
      <c r="K60" s="51">
        <f t="shared" si="15"/>
        <v>0.012820513103378818</v>
      </c>
      <c r="M60" s="39"/>
      <c r="AA60" s="17"/>
    </row>
    <row r="61" spans="1:27" ht="12.75">
      <c r="A61" s="121" t="s">
        <v>162</v>
      </c>
      <c r="B61" s="115">
        <v>138.29517</v>
      </c>
      <c r="C61" s="115">
        <f t="shared" si="6"/>
        <v>19.756453</v>
      </c>
      <c r="D61" s="115">
        <v>19.756453</v>
      </c>
      <c r="E61" s="115">
        <v>0</v>
      </c>
      <c r="F61" s="115">
        <v>158.05162</v>
      </c>
      <c r="G61" s="75"/>
      <c r="H61" s="51">
        <f t="shared" si="12"/>
        <v>0.8750000158176171</v>
      </c>
      <c r="I61" s="134">
        <f t="shared" si="13"/>
        <v>0.12500000316352342</v>
      </c>
      <c r="J61" s="51">
        <f t="shared" si="14"/>
        <v>0.12500000316352342</v>
      </c>
      <c r="K61" s="51">
        <f t="shared" si="15"/>
        <v>0</v>
      </c>
      <c r="M61" s="39"/>
      <c r="AA61" s="17"/>
    </row>
    <row r="62" spans="1:27" ht="12.75">
      <c r="A62" s="121" t="s">
        <v>163</v>
      </c>
      <c r="B62" s="115">
        <v>7132.079</v>
      </c>
      <c r="C62" s="115">
        <f t="shared" si="6"/>
        <v>533.424223</v>
      </c>
      <c r="D62" s="115">
        <v>355.61615</v>
      </c>
      <c r="E62" s="115">
        <v>177.808073</v>
      </c>
      <c r="F62" s="115">
        <v>7665.504</v>
      </c>
      <c r="G62" s="75"/>
      <c r="H62" s="51">
        <f t="shared" si="12"/>
        <v>0.9304122729568728</v>
      </c>
      <c r="I62" s="134">
        <f t="shared" si="13"/>
        <v>0.0695876256799292</v>
      </c>
      <c r="J62" s="51">
        <f t="shared" si="14"/>
        <v>0.04639175062722556</v>
      </c>
      <c r="K62" s="51">
        <f t="shared" si="15"/>
        <v>0.023195875052703645</v>
      </c>
      <c r="M62" s="39"/>
      <c r="AA62" s="17"/>
    </row>
    <row r="63" spans="1:27" ht="12.75">
      <c r="A63" s="121" t="s">
        <v>164</v>
      </c>
      <c r="B63" s="115">
        <v>968.06618</v>
      </c>
      <c r="C63" s="115">
        <f t="shared" si="6"/>
        <v>118.5387158</v>
      </c>
      <c r="D63" s="115">
        <v>98.7822628</v>
      </c>
      <c r="E63" s="115">
        <v>19.756453</v>
      </c>
      <c r="F63" s="115">
        <v>1086.605</v>
      </c>
      <c r="G63" s="75"/>
      <c r="H63" s="51">
        <f t="shared" si="12"/>
        <v>0.8909090055724022</v>
      </c>
      <c r="I63" s="134">
        <f t="shared" si="13"/>
        <v>0.10909089853258544</v>
      </c>
      <c r="J63" s="51">
        <f t="shared" si="14"/>
        <v>0.0909090817730454</v>
      </c>
      <c r="K63" s="51">
        <f t="shared" si="15"/>
        <v>0.018181816759540035</v>
      </c>
      <c r="M63" s="39"/>
      <c r="AA63" s="17"/>
    </row>
    <row r="64" spans="1:27" ht="12.75">
      <c r="A64" s="121" t="s">
        <v>165</v>
      </c>
      <c r="B64" s="115">
        <v>2469.557</v>
      </c>
      <c r="C64" s="115">
        <f t="shared" si="6"/>
        <v>138.295173</v>
      </c>
      <c r="D64" s="115">
        <v>118.53872</v>
      </c>
      <c r="E64" s="115">
        <v>19.756453</v>
      </c>
      <c r="F64" s="115">
        <v>2607.852</v>
      </c>
      <c r="G64" s="75"/>
      <c r="H64" s="51">
        <f t="shared" si="12"/>
        <v>0.946969766689214</v>
      </c>
      <c r="I64" s="134">
        <f t="shared" si="13"/>
        <v>0.05303029964890646</v>
      </c>
      <c r="J64" s="51">
        <f t="shared" si="14"/>
        <v>0.04545454266576478</v>
      </c>
      <c r="K64" s="51">
        <f t="shared" si="15"/>
        <v>0.007575756983141682</v>
      </c>
      <c r="M64" s="39"/>
      <c r="AA64" s="17"/>
    </row>
    <row r="65" spans="1:27" ht="12.75">
      <c r="A65" s="121" t="s">
        <v>166</v>
      </c>
      <c r="B65" s="115">
        <v>849.52746</v>
      </c>
      <c r="C65" s="115">
        <f t="shared" si="6"/>
        <v>19.756453</v>
      </c>
      <c r="D65" s="115">
        <v>19.756453</v>
      </c>
      <c r="E65" s="115">
        <v>0</v>
      </c>
      <c r="F65" s="115">
        <v>869.28391</v>
      </c>
      <c r="G65" s="75"/>
      <c r="H65" s="51">
        <f t="shared" si="12"/>
        <v>0.9772727301486577</v>
      </c>
      <c r="I65" s="134">
        <f t="shared" si="13"/>
        <v>0.022727273302458804</v>
      </c>
      <c r="J65" s="51">
        <f t="shared" si="14"/>
        <v>0.022727273302458804</v>
      </c>
      <c r="K65" s="51">
        <f t="shared" si="15"/>
        <v>0</v>
      </c>
      <c r="M65" s="39"/>
      <c r="AA65" s="17"/>
    </row>
    <row r="66" spans="1:27" ht="12.75">
      <c r="A66" s="119" t="s">
        <v>418</v>
      </c>
      <c r="B66" s="120">
        <f>SUM(B54:B65)</f>
        <v>51445.807085</v>
      </c>
      <c r="C66" s="120">
        <f>SUM(C54:C65)</f>
        <v>4583.497314800001</v>
      </c>
      <c r="D66" s="120">
        <f>SUM(D54:D65)</f>
        <v>2489.3129948</v>
      </c>
      <c r="E66" s="120">
        <f>SUM(E54:E65)</f>
        <v>2094.18432</v>
      </c>
      <c r="F66" s="120">
        <f>SUM(F54:F65)</f>
        <v>56029.30009999999</v>
      </c>
      <c r="G66" s="115"/>
      <c r="H66" s="69">
        <f t="shared" si="12"/>
        <v>0.9181947122876876</v>
      </c>
      <c r="I66" s="136">
        <f t="shared" si="13"/>
        <v>0.08180536445430275</v>
      </c>
      <c r="J66" s="69">
        <f t="shared" si="14"/>
        <v>0.04442877191678502</v>
      </c>
      <c r="K66" s="69">
        <f t="shared" si="15"/>
        <v>0.037376592537517704</v>
      </c>
      <c r="M66" s="39"/>
      <c r="AA66" s="17"/>
    </row>
    <row r="67" spans="1:27" ht="12.75">
      <c r="A67" s="70"/>
      <c r="B67" s="115"/>
      <c r="C67" s="115"/>
      <c r="D67" s="115"/>
      <c r="E67" s="115"/>
      <c r="F67" s="115"/>
      <c r="G67" s="75"/>
      <c r="H67" s="70"/>
      <c r="I67" s="133"/>
      <c r="J67" s="70"/>
      <c r="K67" s="70"/>
      <c r="M67" s="39"/>
      <c r="AA67" s="17"/>
    </row>
    <row r="68" spans="1:27" ht="15">
      <c r="A68" s="112" t="s">
        <v>412</v>
      </c>
      <c r="B68" s="115"/>
      <c r="C68" s="115"/>
      <c r="D68" s="115"/>
      <c r="E68" s="115"/>
      <c r="F68" s="115"/>
      <c r="G68" s="75"/>
      <c r="H68" s="70"/>
      <c r="I68" s="133"/>
      <c r="J68" s="70"/>
      <c r="K68" s="70"/>
      <c r="M68" s="39"/>
      <c r="AA68" s="17"/>
    </row>
    <row r="69" spans="1:27" ht="12.75">
      <c r="A69" s="121" t="s">
        <v>167</v>
      </c>
      <c r="B69" s="115">
        <v>10490.68</v>
      </c>
      <c r="C69" s="115">
        <f t="shared" si="6"/>
        <v>1066.84843</v>
      </c>
      <c r="D69" s="115">
        <v>335.85969</v>
      </c>
      <c r="E69" s="115">
        <v>730.98874</v>
      </c>
      <c r="F69" s="115">
        <v>11557.52</v>
      </c>
      <c r="G69" s="75"/>
      <c r="H69" s="51">
        <f aca="true" t="shared" si="16" ref="H69:H77">B69/$F69</f>
        <v>0.9076929998823277</v>
      </c>
      <c r="I69" s="134">
        <f aca="true" t="shared" si="17" ref="I69:I77">C69/$F69</f>
        <v>0.09230772951290588</v>
      </c>
      <c r="J69" s="51">
        <f aca="true" t="shared" si="18" ref="J69:J77">D69/$F69</f>
        <v>0.029059840692466896</v>
      </c>
      <c r="K69" s="51">
        <f aca="true" t="shared" si="19" ref="K69:K77">E69/$F69</f>
        <v>0.06324788882043898</v>
      </c>
      <c r="M69" s="39"/>
      <c r="AA69" s="17"/>
    </row>
    <row r="70" spans="1:27" ht="12.75">
      <c r="A70" s="121" t="s">
        <v>168</v>
      </c>
      <c r="B70" s="115">
        <v>9878.226</v>
      </c>
      <c r="C70" s="115">
        <f t="shared" si="6"/>
        <v>1303.92587</v>
      </c>
      <c r="D70" s="115">
        <v>414.8855</v>
      </c>
      <c r="E70" s="115">
        <v>889.04037</v>
      </c>
      <c r="F70" s="115">
        <v>11182.15</v>
      </c>
      <c r="G70" s="75"/>
      <c r="H70" s="51">
        <f t="shared" si="16"/>
        <v>0.8833923708767992</v>
      </c>
      <c r="I70" s="134">
        <f t="shared" si="17"/>
        <v>0.11660779635401064</v>
      </c>
      <c r="J70" s="51">
        <f t="shared" si="18"/>
        <v>0.03710248029225149</v>
      </c>
      <c r="K70" s="51">
        <f t="shared" si="19"/>
        <v>0.07950531606175915</v>
      </c>
      <c r="M70" s="39"/>
      <c r="AA70" s="17"/>
    </row>
    <row r="71" spans="1:27" ht="12.75">
      <c r="A71" s="124" t="s">
        <v>169</v>
      </c>
      <c r="B71" s="73">
        <v>10293.11</v>
      </c>
      <c r="C71" s="73">
        <f t="shared" si="6"/>
        <v>2291.748555</v>
      </c>
      <c r="D71" s="73">
        <v>810.014555</v>
      </c>
      <c r="E71" s="73">
        <v>1481.734</v>
      </c>
      <c r="F71" s="73">
        <v>12584.86</v>
      </c>
      <c r="G71" s="74"/>
      <c r="H71" s="62">
        <f t="shared" si="16"/>
        <v>0.8178962658305297</v>
      </c>
      <c r="I71" s="135">
        <f t="shared" si="17"/>
        <v>0.18210361934896377</v>
      </c>
      <c r="J71" s="62">
        <f t="shared" si="18"/>
        <v>0.06436420866024731</v>
      </c>
      <c r="K71" s="62">
        <f t="shared" si="19"/>
        <v>0.11773941068871643</v>
      </c>
      <c r="M71" s="39"/>
      <c r="AA71" s="17"/>
    </row>
    <row r="72" spans="1:27" ht="12.75">
      <c r="A72" s="121" t="s">
        <v>170</v>
      </c>
      <c r="B72" s="115">
        <v>8198.928</v>
      </c>
      <c r="C72" s="115">
        <f t="shared" si="6"/>
        <v>513.66777</v>
      </c>
      <c r="D72" s="115">
        <v>217.32098</v>
      </c>
      <c r="E72" s="115">
        <v>296.34679</v>
      </c>
      <c r="F72" s="115">
        <v>8712.596</v>
      </c>
      <c r="G72" s="75"/>
      <c r="H72" s="51">
        <f t="shared" si="16"/>
        <v>0.9410430599559535</v>
      </c>
      <c r="I72" s="134">
        <f t="shared" si="17"/>
        <v>0.058956913645485234</v>
      </c>
      <c r="J72" s="51">
        <f t="shared" si="18"/>
        <v>0.0249433096633885</v>
      </c>
      <c r="K72" s="51">
        <f t="shared" si="19"/>
        <v>0.03401360398209673</v>
      </c>
      <c r="M72" s="39"/>
      <c r="AA72" s="17"/>
    </row>
    <row r="73" spans="1:27" ht="12.75">
      <c r="A73" s="121" t="s">
        <v>171</v>
      </c>
      <c r="B73" s="115">
        <v>1086.605</v>
      </c>
      <c r="C73" s="115">
        <f t="shared" si="6"/>
        <v>98.782263</v>
      </c>
      <c r="D73" s="115">
        <v>79.02581</v>
      </c>
      <c r="E73" s="115">
        <v>19.756453</v>
      </c>
      <c r="F73" s="115">
        <v>1185.387</v>
      </c>
      <c r="G73" s="75"/>
      <c r="H73" s="51">
        <f t="shared" si="16"/>
        <v>0.9166668775682542</v>
      </c>
      <c r="I73" s="134">
        <f t="shared" si="17"/>
        <v>0.08333334430021588</v>
      </c>
      <c r="J73" s="51">
        <f t="shared" si="18"/>
        <v>0.06666667510273017</v>
      </c>
      <c r="K73" s="51">
        <f t="shared" si="19"/>
        <v>0.016666669197485717</v>
      </c>
      <c r="M73" s="39"/>
      <c r="AA73" s="17"/>
    </row>
    <row r="74" spans="1:27" ht="12.75">
      <c r="A74" s="121" t="s">
        <v>172</v>
      </c>
      <c r="B74" s="115">
        <v>3299.328</v>
      </c>
      <c r="C74" s="115">
        <f t="shared" si="6"/>
        <v>217.32098000000002</v>
      </c>
      <c r="D74" s="115">
        <v>138.29517</v>
      </c>
      <c r="E74" s="115">
        <v>79.02581</v>
      </c>
      <c r="F74" s="115">
        <v>3516.649</v>
      </c>
      <c r="G74" s="75"/>
      <c r="H74" s="51">
        <f t="shared" si="16"/>
        <v>0.9382022487885484</v>
      </c>
      <c r="I74" s="134">
        <f t="shared" si="17"/>
        <v>0.06179774552421923</v>
      </c>
      <c r="J74" s="51">
        <f t="shared" si="18"/>
        <v>0.039325838319377346</v>
      </c>
      <c r="K74" s="51">
        <f t="shared" si="19"/>
        <v>0.022471907204841886</v>
      </c>
      <c r="M74" s="39"/>
      <c r="AA74" s="17"/>
    </row>
    <row r="75" spans="1:27" ht="12.75">
      <c r="A75" s="121" t="s">
        <v>16</v>
      </c>
      <c r="B75" s="115">
        <v>5709.615</v>
      </c>
      <c r="C75" s="115">
        <f t="shared" si="6"/>
        <v>474.15486</v>
      </c>
      <c r="D75" s="115">
        <v>256.83388</v>
      </c>
      <c r="E75" s="115">
        <v>217.32098</v>
      </c>
      <c r="F75" s="115">
        <v>6183.77</v>
      </c>
      <c r="G75" s="75"/>
      <c r="H75" s="51">
        <f t="shared" si="16"/>
        <v>0.9233226656230745</v>
      </c>
      <c r="I75" s="134">
        <f t="shared" si="17"/>
        <v>0.0766773117370148</v>
      </c>
      <c r="J75" s="51">
        <f t="shared" si="18"/>
        <v>0.04153354345326556</v>
      </c>
      <c r="K75" s="51">
        <f t="shared" si="19"/>
        <v>0.03514376828374923</v>
      </c>
      <c r="M75" s="39"/>
      <c r="AA75" s="17"/>
    </row>
    <row r="76" spans="1:27" ht="12.75">
      <c r="A76" s="121" t="s">
        <v>173</v>
      </c>
      <c r="B76" s="115">
        <v>177.808073</v>
      </c>
      <c r="C76" s="115">
        <f t="shared" si="6"/>
        <v>19.756453</v>
      </c>
      <c r="D76" s="115">
        <v>19.756453</v>
      </c>
      <c r="E76" s="115">
        <v>0</v>
      </c>
      <c r="F76" s="115">
        <v>197.56453</v>
      </c>
      <c r="G76" s="75"/>
      <c r="H76" s="51">
        <f t="shared" si="16"/>
        <v>0.8999999797534508</v>
      </c>
      <c r="I76" s="134">
        <f t="shared" si="17"/>
        <v>0.1</v>
      </c>
      <c r="J76" s="51">
        <f t="shared" si="18"/>
        <v>0.1</v>
      </c>
      <c r="K76" s="51">
        <f t="shared" si="19"/>
        <v>0</v>
      </c>
      <c r="M76" s="39"/>
      <c r="AA76" s="17"/>
    </row>
    <row r="77" spans="1:27" ht="12.75">
      <c r="A77" s="121" t="s">
        <v>174</v>
      </c>
      <c r="B77" s="115">
        <v>1778.081</v>
      </c>
      <c r="C77" s="115">
        <f t="shared" si="6"/>
        <v>138.295173</v>
      </c>
      <c r="D77" s="115">
        <v>19.756453</v>
      </c>
      <c r="E77" s="115">
        <v>118.53872</v>
      </c>
      <c r="F77" s="115">
        <v>1916.3759</v>
      </c>
      <c r="G77" s="75"/>
      <c r="H77" s="51">
        <f t="shared" si="16"/>
        <v>0.9278351914152124</v>
      </c>
      <c r="I77" s="134">
        <f t="shared" si="17"/>
        <v>0.07216495104118144</v>
      </c>
      <c r="J77" s="51">
        <f t="shared" si="18"/>
        <v>0.010309278571077836</v>
      </c>
      <c r="K77" s="51">
        <f t="shared" si="19"/>
        <v>0.061855672470103595</v>
      </c>
      <c r="M77" s="39"/>
      <c r="AA77" s="17"/>
    </row>
    <row r="78" spans="1:27" ht="25.5">
      <c r="A78" s="122" t="s">
        <v>33</v>
      </c>
      <c r="B78" s="115">
        <v>276.59034</v>
      </c>
      <c r="C78" s="115">
        <f>D78+E78</f>
        <v>19.756453</v>
      </c>
      <c r="D78" s="115">
        <v>0</v>
      </c>
      <c r="E78" s="115">
        <v>19.756453</v>
      </c>
      <c r="F78" s="115">
        <v>296.34679</v>
      </c>
      <c r="G78" s="75"/>
      <c r="H78" s="51">
        <f aca="true" t="shared" si="20" ref="H78:K79">B78/$F78</f>
        <v>0.9333333423318</v>
      </c>
      <c r="I78" s="134">
        <f t="shared" si="20"/>
        <v>0.06666666779147498</v>
      </c>
      <c r="J78" s="51">
        <f t="shared" si="20"/>
        <v>0</v>
      </c>
      <c r="K78" s="51">
        <f t="shared" si="20"/>
        <v>0.06666666779147498</v>
      </c>
      <c r="M78" s="39"/>
      <c r="AA78" s="17"/>
    </row>
    <row r="79" spans="1:27" ht="12.75">
      <c r="A79" s="119" t="s">
        <v>419</v>
      </c>
      <c r="B79" s="120">
        <f>SUM(B69:B78)</f>
        <v>51188.97141300001</v>
      </c>
      <c r="C79" s="120">
        <f>SUM(C69:C78)</f>
        <v>6144.256807000001</v>
      </c>
      <c r="D79" s="120">
        <f>SUM(D69:D78)</f>
        <v>2291.748491</v>
      </c>
      <c r="E79" s="120">
        <f>SUM(E69:E78)</f>
        <v>3852.508316</v>
      </c>
      <c r="F79" s="120">
        <f>SUM(F69:F78)</f>
        <v>57333.219220000006</v>
      </c>
      <c r="G79" s="115"/>
      <c r="H79" s="69">
        <f t="shared" si="20"/>
        <v>0.8928326737868462</v>
      </c>
      <c r="I79" s="136">
        <f t="shared" si="20"/>
        <v>0.10716748319021044</v>
      </c>
      <c r="J79" s="69">
        <f t="shared" si="20"/>
        <v>0.03997243696025621</v>
      </c>
      <c r="K79" s="69">
        <f t="shared" si="20"/>
        <v>0.06719504622995422</v>
      </c>
      <c r="M79" s="39"/>
      <c r="AA79" s="17"/>
    </row>
    <row r="80" spans="1:27" ht="12.75">
      <c r="A80" s="119"/>
      <c r="B80" s="120"/>
      <c r="C80" s="120"/>
      <c r="D80" s="120"/>
      <c r="E80" s="120"/>
      <c r="F80" s="120"/>
      <c r="G80" s="115"/>
      <c r="H80" s="69"/>
      <c r="I80" s="136"/>
      <c r="J80" s="69"/>
      <c r="K80" s="69"/>
      <c r="M80" s="39"/>
      <c r="AA80" s="17"/>
    </row>
    <row r="81" spans="1:27" ht="15">
      <c r="A81" s="112" t="s">
        <v>413</v>
      </c>
      <c r="B81" s="115"/>
      <c r="C81" s="115"/>
      <c r="D81" s="115"/>
      <c r="E81" s="115"/>
      <c r="F81" s="115"/>
      <c r="G81" s="75"/>
      <c r="H81" s="71"/>
      <c r="I81" s="137"/>
      <c r="J81" s="71"/>
      <c r="K81" s="71"/>
      <c r="M81" s="39"/>
      <c r="AA81" s="17"/>
    </row>
    <row r="82" spans="1:27" ht="12.75">
      <c r="A82" s="121" t="s">
        <v>175</v>
      </c>
      <c r="B82" s="115">
        <v>3319.084</v>
      </c>
      <c r="C82" s="115">
        <f t="shared" si="6"/>
        <v>493.91131400000006</v>
      </c>
      <c r="D82" s="115">
        <v>177.808073</v>
      </c>
      <c r="E82" s="115">
        <v>316.103241</v>
      </c>
      <c r="F82" s="115">
        <v>3812.995</v>
      </c>
      <c r="G82" s="75"/>
      <c r="H82" s="51">
        <f aca="true" t="shared" si="21" ref="H82:H100">B82/$F82</f>
        <v>0.8704663919045265</v>
      </c>
      <c r="I82" s="134">
        <f aca="true" t="shared" si="22" ref="I82:I100">C82/$F82</f>
        <v>0.12953369044543728</v>
      </c>
      <c r="J82" s="51">
        <f aca="true" t="shared" si="23" ref="J82:J100">D82/$F82</f>
        <v>0.04663212854986697</v>
      </c>
      <c r="K82" s="51">
        <f aca="true" t="shared" si="24" ref="K82:K100">E82/$F82</f>
        <v>0.08290156189557028</v>
      </c>
      <c r="M82" s="39"/>
      <c r="AA82" s="17"/>
    </row>
    <row r="83" spans="1:27" ht="12.75">
      <c r="A83" s="121" t="s">
        <v>176</v>
      </c>
      <c r="B83" s="115">
        <v>730.98874</v>
      </c>
      <c r="C83" s="115">
        <f t="shared" si="6"/>
        <v>39.512905</v>
      </c>
      <c r="D83" s="115">
        <v>0</v>
      </c>
      <c r="E83" s="115">
        <v>39.512905</v>
      </c>
      <c r="F83" s="115">
        <v>770.50165</v>
      </c>
      <c r="G83" s="75"/>
      <c r="H83" s="51">
        <f t="shared" si="21"/>
        <v>0.9487179423950617</v>
      </c>
      <c r="I83" s="134">
        <f t="shared" si="22"/>
        <v>0.05128205111565952</v>
      </c>
      <c r="J83" s="51">
        <f t="shared" si="23"/>
        <v>0</v>
      </c>
      <c r="K83" s="51">
        <f t="shared" si="24"/>
        <v>0.05128205111565952</v>
      </c>
      <c r="M83" s="39"/>
      <c r="AA83" s="17"/>
    </row>
    <row r="84" spans="1:27" ht="12.75">
      <c r="A84" s="121" t="s">
        <v>177</v>
      </c>
      <c r="B84" s="115">
        <v>5314.486</v>
      </c>
      <c r="C84" s="115">
        <f t="shared" si="6"/>
        <v>810.0145500000001</v>
      </c>
      <c r="D84" s="115">
        <v>651.96293</v>
      </c>
      <c r="E84" s="115">
        <v>158.05162</v>
      </c>
      <c r="F84" s="115">
        <v>6124.5</v>
      </c>
      <c r="G84" s="75"/>
      <c r="H84" s="51">
        <f t="shared" si="21"/>
        <v>0.8677420197567148</v>
      </c>
      <c r="I84" s="134">
        <f t="shared" si="22"/>
        <v>0.13225807004653442</v>
      </c>
      <c r="J84" s="51">
        <f t="shared" si="23"/>
        <v>0.10645161727487959</v>
      </c>
      <c r="K84" s="51">
        <f t="shared" si="24"/>
        <v>0.02580645277165483</v>
      </c>
      <c r="M84" s="39"/>
      <c r="AA84" s="17"/>
    </row>
    <row r="85" spans="1:27" ht="12.75">
      <c r="A85" s="121" t="s">
        <v>178</v>
      </c>
      <c r="B85" s="115">
        <v>375.3726</v>
      </c>
      <c r="C85" s="115">
        <f t="shared" si="6"/>
        <v>19.756453</v>
      </c>
      <c r="D85" s="115">
        <v>0</v>
      </c>
      <c r="E85" s="115">
        <v>19.756453</v>
      </c>
      <c r="F85" s="115">
        <v>395.12905</v>
      </c>
      <c r="G85" s="75"/>
      <c r="H85" s="51">
        <f t="shared" si="21"/>
        <v>0.9500000063270467</v>
      </c>
      <c r="I85" s="134">
        <f t="shared" si="22"/>
        <v>0.05000000126540936</v>
      </c>
      <c r="J85" s="51">
        <f t="shared" si="23"/>
        <v>0</v>
      </c>
      <c r="K85" s="51">
        <f t="shared" si="24"/>
        <v>0.05000000126540936</v>
      </c>
      <c r="M85" s="39"/>
      <c r="AA85" s="17"/>
    </row>
    <row r="86" spans="1:27" ht="12.75">
      <c r="A86" s="121" t="s">
        <v>179</v>
      </c>
      <c r="B86" s="115">
        <v>4306.907</v>
      </c>
      <c r="C86" s="115">
        <f t="shared" si="6"/>
        <v>612.4500310000001</v>
      </c>
      <c r="D86" s="115">
        <v>316.103241</v>
      </c>
      <c r="E86" s="115">
        <v>296.34679</v>
      </c>
      <c r="F86" s="115">
        <v>4919.357</v>
      </c>
      <c r="G86" s="75"/>
      <c r="H86" s="51">
        <f t="shared" si="21"/>
        <v>0.8755020219105871</v>
      </c>
      <c r="I86" s="134">
        <f t="shared" si="22"/>
        <v>0.1244979843910495</v>
      </c>
      <c r="J86" s="51">
        <f t="shared" si="23"/>
        <v>0.06425702403789764</v>
      </c>
      <c r="K86" s="51">
        <f t="shared" si="24"/>
        <v>0.060240960353151844</v>
      </c>
      <c r="M86" s="39"/>
      <c r="N86" s="20"/>
      <c r="AA86" s="17"/>
    </row>
    <row r="87" spans="1:27" ht="12.75">
      <c r="A87" s="124" t="s">
        <v>180</v>
      </c>
      <c r="B87" s="73">
        <v>1185.387</v>
      </c>
      <c r="C87" s="73">
        <f t="shared" si="6"/>
        <v>217.3209828</v>
      </c>
      <c r="D87" s="73">
        <v>118.53872</v>
      </c>
      <c r="E87" s="73">
        <v>98.7822628</v>
      </c>
      <c r="F87" s="73">
        <v>1402.708</v>
      </c>
      <c r="G87" s="74"/>
      <c r="H87" s="62">
        <f t="shared" si="21"/>
        <v>0.8450703924123908</v>
      </c>
      <c r="I87" s="135">
        <f t="shared" si="22"/>
        <v>0.154929595325613</v>
      </c>
      <c r="J87" s="62">
        <f t="shared" si="23"/>
        <v>0.08450705349937405</v>
      </c>
      <c r="K87" s="62">
        <f t="shared" si="24"/>
        <v>0.07042254182623896</v>
      </c>
      <c r="M87" s="39"/>
      <c r="AA87" s="17"/>
    </row>
    <row r="88" spans="1:27" ht="12.75">
      <c r="A88" s="124" t="s">
        <v>181</v>
      </c>
      <c r="B88" s="73">
        <v>7625.991</v>
      </c>
      <c r="C88" s="73">
        <f t="shared" si="6"/>
        <v>1580.5162</v>
      </c>
      <c r="D88" s="73">
        <v>849.52746</v>
      </c>
      <c r="E88" s="73">
        <v>730.98874</v>
      </c>
      <c r="F88" s="73">
        <v>9206.507</v>
      </c>
      <c r="G88" s="74"/>
      <c r="H88" s="62">
        <f t="shared" si="21"/>
        <v>0.8283262044986226</v>
      </c>
      <c r="I88" s="135">
        <f t="shared" si="22"/>
        <v>0.17167381722514305</v>
      </c>
      <c r="J88" s="62">
        <f t="shared" si="23"/>
        <v>0.09227467703006147</v>
      </c>
      <c r="K88" s="62">
        <f t="shared" si="24"/>
        <v>0.0793991401950816</v>
      </c>
      <c r="M88" s="39"/>
      <c r="AA88" s="17"/>
    </row>
    <row r="89" spans="1:27" ht="12.75">
      <c r="A89" s="124" t="s">
        <v>182</v>
      </c>
      <c r="B89" s="73">
        <v>395.12905</v>
      </c>
      <c r="C89" s="73">
        <f t="shared" si="6"/>
        <v>98.782263</v>
      </c>
      <c r="D89" s="73">
        <v>39.512905</v>
      </c>
      <c r="E89" s="73">
        <v>59.269358</v>
      </c>
      <c r="F89" s="73">
        <v>493.911314</v>
      </c>
      <c r="G89" s="74"/>
      <c r="H89" s="62">
        <f t="shared" si="21"/>
        <v>0.7999999975704141</v>
      </c>
      <c r="I89" s="135">
        <f t="shared" si="22"/>
        <v>0.200000000404931</v>
      </c>
      <c r="J89" s="62">
        <f t="shared" si="23"/>
        <v>0.0799999997570414</v>
      </c>
      <c r="K89" s="62">
        <f t="shared" si="24"/>
        <v>0.12000000064788958</v>
      </c>
      <c r="M89" s="39"/>
      <c r="AA89" s="17"/>
    </row>
    <row r="90" spans="1:27" ht="12.75">
      <c r="A90" s="121" t="s">
        <v>34</v>
      </c>
      <c r="B90" s="115">
        <v>2706.634</v>
      </c>
      <c r="C90" s="115">
        <f t="shared" si="6"/>
        <v>355.61615</v>
      </c>
      <c r="D90" s="115">
        <v>158.05162</v>
      </c>
      <c r="E90" s="115">
        <v>197.56453</v>
      </c>
      <c r="F90" s="115">
        <v>3062.25</v>
      </c>
      <c r="G90" s="75"/>
      <c r="H90" s="51">
        <f t="shared" si="21"/>
        <v>0.8838710098783574</v>
      </c>
      <c r="I90" s="134">
        <f t="shared" si="22"/>
        <v>0.11612903910523308</v>
      </c>
      <c r="J90" s="51">
        <f t="shared" si="23"/>
        <v>0.05161290554330966</v>
      </c>
      <c r="K90" s="51">
        <f t="shared" si="24"/>
        <v>0.06451613356192341</v>
      </c>
      <c r="M90" s="39"/>
      <c r="AA90" s="17"/>
    </row>
    <row r="91" spans="1:27" ht="12.75">
      <c r="A91" s="121" t="s">
        <v>183</v>
      </c>
      <c r="B91" s="115">
        <v>39.512905</v>
      </c>
      <c r="C91" s="115">
        <f t="shared" si="6"/>
        <v>0</v>
      </c>
      <c r="D91" s="115">
        <v>0</v>
      </c>
      <c r="E91" s="115">
        <v>0</v>
      </c>
      <c r="F91" s="115">
        <v>39.512905</v>
      </c>
      <c r="G91" s="75"/>
      <c r="H91" s="51">
        <f t="shared" si="21"/>
        <v>1</v>
      </c>
      <c r="I91" s="134">
        <f t="shared" si="22"/>
        <v>0</v>
      </c>
      <c r="J91" s="51">
        <f t="shared" si="23"/>
        <v>0</v>
      </c>
      <c r="K91" s="51">
        <f t="shared" si="24"/>
        <v>0</v>
      </c>
      <c r="M91" s="39"/>
      <c r="AA91" s="17"/>
    </row>
    <row r="92" spans="1:27" ht="12.75">
      <c r="A92" s="124" t="s">
        <v>184</v>
      </c>
      <c r="B92" s="73">
        <v>968.06618</v>
      </c>
      <c r="C92" s="73">
        <f t="shared" si="6"/>
        <v>197.5645256</v>
      </c>
      <c r="D92" s="73">
        <v>98.7822628</v>
      </c>
      <c r="E92" s="73">
        <v>98.7822628</v>
      </c>
      <c r="F92" s="73">
        <v>1165.6307</v>
      </c>
      <c r="G92" s="74"/>
      <c r="H92" s="62">
        <f t="shared" si="21"/>
        <v>0.8305084792293135</v>
      </c>
      <c r="I92" s="135">
        <f t="shared" si="22"/>
        <v>0.1694915255749527</v>
      </c>
      <c r="J92" s="62">
        <f t="shared" si="23"/>
        <v>0.08474576278747635</v>
      </c>
      <c r="K92" s="62">
        <f t="shared" si="24"/>
        <v>0.08474576278747635</v>
      </c>
      <c r="M92" s="39"/>
      <c r="AA92" s="17"/>
    </row>
    <row r="93" spans="1:27" ht="12.75">
      <c r="A93" s="121" t="s">
        <v>185</v>
      </c>
      <c r="B93" s="115">
        <v>3872.2647</v>
      </c>
      <c r="C93" s="115">
        <f t="shared" si="6"/>
        <v>454.39841</v>
      </c>
      <c r="D93" s="115">
        <v>256.83388</v>
      </c>
      <c r="E93" s="115">
        <v>197.56453</v>
      </c>
      <c r="F93" s="115">
        <v>4326.663</v>
      </c>
      <c r="G93" s="75"/>
      <c r="H93" s="51">
        <f t="shared" si="21"/>
        <v>0.894977191429053</v>
      </c>
      <c r="I93" s="134">
        <f t="shared" si="22"/>
        <v>0.10502283399469754</v>
      </c>
      <c r="J93" s="51">
        <f t="shared" si="23"/>
        <v>0.05936073135347034</v>
      </c>
      <c r="K93" s="51">
        <f t="shared" si="24"/>
        <v>0.0456621026412272</v>
      </c>
      <c r="M93" s="39"/>
      <c r="AA93" s="17"/>
    </row>
    <row r="94" spans="1:27" ht="12.75">
      <c r="A94" s="121" t="s">
        <v>186</v>
      </c>
      <c r="B94" s="115">
        <v>118.53872</v>
      </c>
      <c r="C94" s="115">
        <f t="shared" si="6"/>
        <v>0</v>
      </c>
      <c r="D94" s="115">
        <v>0</v>
      </c>
      <c r="E94" s="115">
        <v>0</v>
      </c>
      <c r="F94" s="115">
        <v>118.53872</v>
      </c>
      <c r="G94" s="75"/>
      <c r="H94" s="51">
        <f t="shared" si="21"/>
        <v>1</v>
      </c>
      <c r="I94" s="134">
        <f t="shared" si="22"/>
        <v>0</v>
      </c>
      <c r="J94" s="51">
        <f t="shared" si="23"/>
        <v>0</v>
      </c>
      <c r="K94" s="51">
        <f t="shared" si="24"/>
        <v>0</v>
      </c>
      <c r="M94" s="39"/>
      <c r="AA94" s="17"/>
    </row>
    <row r="95" spans="1:27" ht="25.5">
      <c r="A95" s="122" t="s">
        <v>35</v>
      </c>
      <c r="B95" s="115">
        <v>454.39841</v>
      </c>
      <c r="C95" s="115">
        <f t="shared" si="6"/>
        <v>59.269358000000004</v>
      </c>
      <c r="D95" s="115">
        <v>39.512905</v>
      </c>
      <c r="E95" s="115">
        <v>19.756453</v>
      </c>
      <c r="F95" s="115">
        <v>513.66777</v>
      </c>
      <c r="G95" s="75"/>
      <c r="H95" s="51">
        <f t="shared" si="21"/>
        <v>0.88461538087157</v>
      </c>
      <c r="I95" s="134">
        <f t="shared" si="22"/>
        <v>0.1153846152348628</v>
      </c>
      <c r="J95" s="51">
        <f t="shared" si="23"/>
        <v>0.076923076174314</v>
      </c>
      <c r="K95" s="51">
        <f t="shared" si="24"/>
        <v>0.038461539060548805</v>
      </c>
      <c r="M95" s="39"/>
      <c r="AA95" s="17"/>
    </row>
    <row r="96" spans="1:27" ht="12.75">
      <c r="A96" s="122" t="s">
        <v>36</v>
      </c>
      <c r="B96" s="115">
        <v>5709.615</v>
      </c>
      <c r="C96" s="115">
        <f t="shared" si="6"/>
        <v>889.0403699999999</v>
      </c>
      <c r="D96" s="115">
        <v>533.42422</v>
      </c>
      <c r="E96" s="115">
        <v>355.61615</v>
      </c>
      <c r="F96" s="115">
        <v>6598.655</v>
      </c>
      <c r="G96" s="75"/>
      <c r="H96" s="51">
        <f t="shared" si="21"/>
        <v>0.8652695132568683</v>
      </c>
      <c r="I96" s="134">
        <f t="shared" si="22"/>
        <v>0.1347305428151646</v>
      </c>
      <c r="J96" s="51">
        <f t="shared" si="23"/>
        <v>0.0808383253860067</v>
      </c>
      <c r="K96" s="51">
        <f t="shared" si="24"/>
        <v>0.05389221742915792</v>
      </c>
      <c r="M96" s="39"/>
      <c r="AA96" s="17"/>
    </row>
    <row r="97" spans="1:27" ht="12.75">
      <c r="A97" s="121" t="s">
        <v>187</v>
      </c>
      <c r="B97" s="115">
        <v>4069.829</v>
      </c>
      <c r="C97" s="115">
        <f t="shared" si="6"/>
        <v>533.42422</v>
      </c>
      <c r="D97" s="115">
        <v>158.05162</v>
      </c>
      <c r="E97" s="115">
        <v>375.3726</v>
      </c>
      <c r="F97" s="115">
        <v>4603.253</v>
      </c>
      <c r="G97" s="75"/>
      <c r="H97" s="51">
        <f t="shared" si="21"/>
        <v>0.8841202080354915</v>
      </c>
      <c r="I97" s="134">
        <f t="shared" si="22"/>
        <v>0.11587983975679808</v>
      </c>
      <c r="J97" s="51">
        <f t="shared" si="23"/>
        <v>0.034334767174430784</v>
      </c>
      <c r="K97" s="51">
        <f t="shared" si="24"/>
        <v>0.08154507258236729</v>
      </c>
      <c r="M97" s="39"/>
      <c r="AA97" s="17"/>
    </row>
    <row r="98" spans="1:27" ht="12.75">
      <c r="A98" s="121" t="s">
        <v>188</v>
      </c>
      <c r="B98" s="115">
        <v>9048.455</v>
      </c>
      <c r="C98" s="115">
        <f t="shared" si="6"/>
        <v>1165.6307000000002</v>
      </c>
      <c r="D98" s="115">
        <v>770.50165</v>
      </c>
      <c r="E98" s="115">
        <v>395.12905</v>
      </c>
      <c r="F98" s="115">
        <v>10214.086</v>
      </c>
      <c r="G98" s="75"/>
      <c r="H98" s="51">
        <f t="shared" si="21"/>
        <v>0.8858800483959114</v>
      </c>
      <c r="I98" s="134">
        <f t="shared" si="22"/>
        <v>0.11411992223288508</v>
      </c>
      <c r="J98" s="51">
        <f t="shared" si="23"/>
        <v>0.07543520291487658</v>
      </c>
      <c r="K98" s="51">
        <f t="shared" si="24"/>
        <v>0.03868471931800849</v>
      </c>
      <c r="M98" s="39"/>
      <c r="AA98" s="17"/>
    </row>
    <row r="99" spans="1:27" ht="12.75">
      <c r="A99" s="121" t="s">
        <v>189</v>
      </c>
      <c r="B99" s="115">
        <v>2074.428</v>
      </c>
      <c r="C99" s="115">
        <f t="shared" si="6"/>
        <v>98.782263</v>
      </c>
      <c r="D99" s="115">
        <v>39.512905</v>
      </c>
      <c r="E99" s="115">
        <v>59.269358</v>
      </c>
      <c r="F99" s="115">
        <v>2173.21</v>
      </c>
      <c r="G99" s="75"/>
      <c r="H99" s="51">
        <f t="shared" si="21"/>
        <v>0.9545455800405851</v>
      </c>
      <c r="I99" s="134">
        <f t="shared" si="22"/>
        <v>0.04545454097855246</v>
      </c>
      <c r="J99" s="51">
        <f t="shared" si="23"/>
        <v>0.018181816299391224</v>
      </c>
      <c r="K99" s="51">
        <f t="shared" si="24"/>
        <v>0.02727272467916124</v>
      </c>
      <c r="M99" s="39"/>
      <c r="AA99" s="17"/>
    </row>
    <row r="100" spans="1:27" ht="12.75">
      <c r="A100" s="119" t="s">
        <v>420</v>
      </c>
      <c r="B100" s="120">
        <f>SUM(B82:B99)</f>
        <v>52315.087305</v>
      </c>
      <c r="C100" s="120">
        <f>SUM(C82:C99)</f>
        <v>7625.990695399999</v>
      </c>
      <c r="D100" s="120">
        <f>SUM(D82:D99)</f>
        <v>4208.1243918</v>
      </c>
      <c r="E100" s="120">
        <f>SUM(E82:E99)</f>
        <v>3417.8663036000003</v>
      </c>
      <c r="F100" s="120">
        <f>SUM(F82:F99)</f>
        <v>59941.076108999994</v>
      </c>
      <c r="G100" s="115"/>
      <c r="H100" s="69">
        <f t="shared" si="21"/>
        <v>0.8727752436387278</v>
      </c>
      <c r="I100" s="136">
        <f t="shared" si="22"/>
        <v>0.12722478791559394</v>
      </c>
      <c r="J100" s="69">
        <f t="shared" si="23"/>
        <v>0.07020435175617679</v>
      </c>
      <c r="K100" s="69">
        <f t="shared" si="24"/>
        <v>0.057020436159417175</v>
      </c>
      <c r="M100" s="39"/>
      <c r="AA100" s="17"/>
    </row>
    <row r="101" spans="1:27" ht="12.75">
      <c r="A101" s="70"/>
      <c r="B101" s="115"/>
      <c r="C101" s="115"/>
      <c r="D101" s="115"/>
      <c r="E101" s="115"/>
      <c r="F101" s="115"/>
      <c r="G101" s="75"/>
      <c r="H101" s="71"/>
      <c r="I101" s="137"/>
      <c r="J101" s="71"/>
      <c r="K101" s="71"/>
      <c r="M101" s="39"/>
      <c r="AA101" s="17"/>
    </row>
    <row r="102" spans="1:27" ht="15">
      <c r="A102" s="112" t="s">
        <v>600</v>
      </c>
      <c r="B102" s="115"/>
      <c r="C102" s="115"/>
      <c r="D102" s="115"/>
      <c r="E102" s="115"/>
      <c r="F102" s="115"/>
      <c r="G102" s="75"/>
      <c r="H102" s="71"/>
      <c r="I102" s="137"/>
      <c r="J102" s="71"/>
      <c r="K102" s="71"/>
      <c r="M102" s="39"/>
      <c r="AA102" s="17"/>
    </row>
    <row r="103" spans="1:27" ht="12.75">
      <c r="A103" s="121" t="s">
        <v>190</v>
      </c>
      <c r="B103" s="115">
        <v>355.61615</v>
      </c>
      <c r="C103" s="115">
        <f aca="true" t="shared" si="25" ref="C103:C166">D103+E103</f>
        <v>19.756453</v>
      </c>
      <c r="D103" s="115">
        <v>0</v>
      </c>
      <c r="E103" s="115">
        <v>19.756453</v>
      </c>
      <c r="F103" s="115">
        <v>375.3726</v>
      </c>
      <c r="G103" s="75"/>
      <c r="H103" s="51">
        <f aca="true" t="shared" si="26" ref="H103:H122">B103/$F103</f>
        <v>0.9473684280632098</v>
      </c>
      <c r="I103" s="134">
        <f aca="true" t="shared" si="27" ref="I103:I122">C103/$F103</f>
        <v>0.05263157992884936</v>
      </c>
      <c r="J103" s="51">
        <f aca="true" t="shared" si="28" ref="J103:J122">D103/$F103</f>
        <v>0</v>
      </c>
      <c r="K103" s="51">
        <f aca="true" t="shared" si="29" ref="K103:K122">E103/$F103</f>
        <v>0.05263157992884936</v>
      </c>
      <c r="M103" s="39"/>
      <c r="AA103" s="17"/>
    </row>
    <row r="104" spans="1:27" ht="12.75">
      <c r="A104" s="121" t="s">
        <v>191</v>
      </c>
      <c r="B104" s="115">
        <v>1580.5162</v>
      </c>
      <c r="C104" s="115">
        <f t="shared" si="25"/>
        <v>158.05162</v>
      </c>
      <c r="D104" s="115">
        <v>0</v>
      </c>
      <c r="E104" s="115">
        <v>158.05162</v>
      </c>
      <c r="F104" s="115">
        <v>1738.568</v>
      </c>
      <c r="G104" s="75"/>
      <c r="H104" s="51">
        <f t="shared" si="26"/>
        <v>0.9090908149695612</v>
      </c>
      <c r="I104" s="134">
        <f t="shared" si="27"/>
        <v>0.09090908149695612</v>
      </c>
      <c r="J104" s="51">
        <f t="shared" si="28"/>
        <v>0</v>
      </c>
      <c r="K104" s="51">
        <f t="shared" si="29"/>
        <v>0.09090908149695612</v>
      </c>
      <c r="M104" s="39"/>
      <c r="AA104" s="17"/>
    </row>
    <row r="105" spans="1:27" ht="12.75">
      <c r="A105" s="125" t="s">
        <v>192</v>
      </c>
      <c r="B105" s="59">
        <v>454.39841</v>
      </c>
      <c r="C105" s="59">
        <f t="shared" si="25"/>
        <v>39.512906</v>
      </c>
      <c r="D105" s="59">
        <v>19.756453</v>
      </c>
      <c r="E105" s="59">
        <v>19.756453</v>
      </c>
      <c r="F105" s="59">
        <v>493.911314</v>
      </c>
      <c r="G105" s="75"/>
      <c r="H105" s="51">
        <f t="shared" si="26"/>
        <v>0.9200000022676136</v>
      </c>
      <c r="I105" s="134">
        <f t="shared" si="27"/>
        <v>0.08000000178169638</v>
      </c>
      <c r="J105" s="51">
        <f t="shared" si="28"/>
        <v>0.04000000089084819</v>
      </c>
      <c r="K105" s="51">
        <f t="shared" si="29"/>
        <v>0.04000000089084819</v>
      </c>
      <c r="M105" s="39"/>
      <c r="AA105" s="17"/>
    </row>
    <row r="106" spans="1:27" ht="12.75">
      <c r="A106" s="123" t="s">
        <v>193</v>
      </c>
      <c r="B106" s="76">
        <v>513.66777</v>
      </c>
      <c r="C106" s="76">
        <f t="shared" si="25"/>
        <v>316.10325</v>
      </c>
      <c r="D106" s="76">
        <v>118.53872</v>
      </c>
      <c r="E106" s="76">
        <v>197.56453</v>
      </c>
      <c r="F106" s="76">
        <v>829.77101</v>
      </c>
      <c r="G106" s="77"/>
      <c r="H106" s="62">
        <f t="shared" si="26"/>
        <v>0.6190476213431462</v>
      </c>
      <c r="I106" s="135">
        <f t="shared" si="27"/>
        <v>0.38095239070837145</v>
      </c>
      <c r="J106" s="62">
        <f t="shared" si="28"/>
        <v>0.142857148022079</v>
      </c>
      <c r="K106" s="62">
        <f t="shared" si="29"/>
        <v>0.23809524268629242</v>
      </c>
      <c r="M106" s="39"/>
      <c r="AA106" s="17"/>
    </row>
    <row r="107" spans="1:27" ht="12.75">
      <c r="A107" s="123" t="s">
        <v>194</v>
      </c>
      <c r="B107" s="76">
        <v>217.32098</v>
      </c>
      <c r="C107" s="76">
        <f t="shared" si="25"/>
        <v>118.53871500000001</v>
      </c>
      <c r="D107" s="76">
        <v>39.512905</v>
      </c>
      <c r="E107" s="76">
        <v>79.02581</v>
      </c>
      <c r="F107" s="76">
        <v>335.85969</v>
      </c>
      <c r="G107" s="77"/>
      <c r="H107" s="62">
        <f t="shared" si="26"/>
        <v>0.6470588357894334</v>
      </c>
      <c r="I107" s="135">
        <f t="shared" si="27"/>
        <v>0.35294117909773576</v>
      </c>
      <c r="J107" s="62">
        <f t="shared" si="28"/>
        <v>0.11764705969924526</v>
      </c>
      <c r="K107" s="62">
        <f t="shared" si="29"/>
        <v>0.23529411939849051</v>
      </c>
      <c r="M107" s="39"/>
      <c r="AA107" s="17"/>
    </row>
    <row r="108" spans="1:27" ht="12.75">
      <c r="A108" s="125" t="s">
        <v>195</v>
      </c>
      <c r="B108" s="59">
        <v>98.7822628</v>
      </c>
      <c r="C108" s="59">
        <f t="shared" si="25"/>
        <v>0</v>
      </c>
      <c r="D108" s="59">
        <v>0</v>
      </c>
      <c r="E108" s="59">
        <v>0</v>
      </c>
      <c r="F108" s="59">
        <v>98.7822628</v>
      </c>
      <c r="G108" s="75"/>
      <c r="H108" s="51">
        <f t="shared" si="26"/>
        <v>1</v>
      </c>
      <c r="I108" s="134">
        <f t="shared" si="27"/>
        <v>0</v>
      </c>
      <c r="J108" s="51">
        <f t="shared" si="28"/>
        <v>0</v>
      </c>
      <c r="K108" s="51">
        <f t="shared" si="29"/>
        <v>0</v>
      </c>
      <c r="M108" s="39"/>
      <c r="AA108" s="17"/>
    </row>
    <row r="109" spans="1:27" ht="12.75">
      <c r="A109" s="123" t="s">
        <v>196</v>
      </c>
      <c r="B109" s="76">
        <v>968.06618</v>
      </c>
      <c r="C109" s="76">
        <f t="shared" si="25"/>
        <v>197.56453</v>
      </c>
      <c r="D109" s="76">
        <v>79.02581</v>
      </c>
      <c r="E109" s="76">
        <v>118.53872</v>
      </c>
      <c r="F109" s="76">
        <v>1165.6307</v>
      </c>
      <c r="G109" s="74"/>
      <c r="H109" s="62">
        <f t="shared" si="26"/>
        <v>0.8305084792293135</v>
      </c>
      <c r="I109" s="135">
        <f t="shared" si="27"/>
        <v>0.16949152934973316</v>
      </c>
      <c r="J109" s="62">
        <f t="shared" si="28"/>
        <v>0.06779661002408396</v>
      </c>
      <c r="K109" s="62">
        <f t="shared" si="29"/>
        <v>0.1016949193256492</v>
      </c>
      <c r="M109" s="39"/>
      <c r="AA109" s="17"/>
    </row>
    <row r="110" spans="1:27" ht="12.75">
      <c r="A110" s="125" t="s">
        <v>197</v>
      </c>
      <c r="B110" s="59">
        <v>1620.029</v>
      </c>
      <c r="C110" s="59">
        <f t="shared" si="25"/>
        <v>118.538716</v>
      </c>
      <c r="D110" s="59">
        <v>59.269358</v>
      </c>
      <c r="E110" s="59">
        <v>59.269358</v>
      </c>
      <c r="F110" s="59">
        <v>1738.568</v>
      </c>
      <c r="G110" s="75"/>
      <c r="H110" s="51">
        <f t="shared" si="26"/>
        <v>0.9318180249492686</v>
      </c>
      <c r="I110" s="134">
        <f t="shared" si="27"/>
        <v>0.0681818116979031</v>
      </c>
      <c r="J110" s="51">
        <f t="shared" si="28"/>
        <v>0.03409090584895155</v>
      </c>
      <c r="K110" s="51">
        <f t="shared" si="29"/>
        <v>0.03409090584895155</v>
      </c>
      <c r="M110" s="39"/>
      <c r="AA110" s="17"/>
    </row>
    <row r="111" spans="1:27" ht="12.75">
      <c r="A111" s="123" t="s">
        <v>198</v>
      </c>
      <c r="B111" s="76">
        <v>1402.708</v>
      </c>
      <c r="C111" s="76">
        <f t="shared" si="25"/>
        <v>711.2322928</v>
      </c>
      <c r="D111" s="76">
        <v>98.7822628</v>
      </c>
      <c r="E111" s="76">
        <v>612.45003</v>
      </c>
      <c r="F111" s="76">
        <v>2113.94</v>
      </c>
      <c r="G111" s="77"/>
      <c r="H111" s="62">
        <f t="shared" si="26"/>
        <v>0.6635514726056558</v>
      </c>
      <c r="I111" s="135">
        <f t="shared" si="27"/>
        <v>0.33644866590347877</v>
      </c>
      <c r="J111" s="62">
        <f t="shared" si="28"/>
        <v>0.04672898133343425</v>
      </c>
      <c r="K111" s="62">
        <f t="shared" si="29"/>
        <v>0.28971968457004454</v>
      </c>
      <c r="M111" s="39"/>
      <c r="AA111" s="17"/>
    </row>
    <row r="112" spans="1:27" ht="12.75">
      <c r="A112" s="123" t="s">
        <v>199</v>
      </c>
      <c r="B112" s="76">
        <v>335.85969</v>
      </c>
      <c r="C112" s="76">
        <f t="shared" si="25"/>
        <v>59.269358000000004</v>
      </c>
      <c r="D112" s="76">
        <v>19.756453</v>
      </c>
      <c r="E112" s="76">
        <v>39.512905</v>
      </c>
      <c r="F112" s="76">
        <v>395.12905</v>
      </c>
      <c r="G112" s="74"/>
      <c r="H112" s="62">
        <f t="shared" si="26"/>
        <v>0.8499999936729532</v>
      </c>
      <c r="I112" s="135">
        <f t="shared" si="27"/>
        <v>0.15000000126540938</v>
      </c>
      <c r="J112" s="62">
        <f t="shared" si="28"/>
        <v>0.05000000126540936</v>
      </c>
      <c r="K112" s="62">
        <f t="shared" si="29"/>
        <v>0.1</v>
      </c>
      <c r="M112" s="39"/>
      <c r="AA112" s="17"/>
    </row>
    <row r="113" spans="1:27" ht="12.75">
      <c r="A113" s="125" t="s">
        <v>200</v>
      </c>
      <c r="B113" s="59">
        <v>1303.926</v>
      </c>
      <c r="C113" s="59">
        <f t="shared" si="25"/>
        <v>118.53871500000001</v>
      </c>
      <c r="D113" s="59">
        <v>39.512905</v>
      </c>
      <c r="E113" s="59">
        <v>79.02581</v>
      </c>
      <c r="F113" s="59">
        <v>1422.465</v>
      </c>
      <c r="G113" s="75"/>
      <c r="H113" s="51">
        <f t="shared" si="26"/>
        <v>0.916666490915418</v>
      </c>
      <c r="I113" s="134">
        <f t="shared" si="27"/>
        <v>0.08333330872815853</v>
      </c>
      <c r="J113" s="51">
        <f t="shared" si="28"/>
        <v>0.02777776957605284</v>
      </c>
      <c r="K113" s="51">
        <f t="shared" si="29"/>
        <v>0.05555553915210568</v>
      </c>
      <c r="M113" s="39"/>
      <c r="AA113" s="17"/>
    </row>
    <row r="114" spans="1:27" ht="12.75">
      <c r="A114" s="125" t="s">
        <v>201</v>
      </c>
      <c r="B114" s="59">
        <v>2805.416</v>
      </c>
      <c r="C114" s="59">
        <f>D114+E114</f>
        <v>256.8338828</v>
      </c>
      <c r="D114" s="59">
        <v>158.05162</v>
      </c>
      <c r="E114" s="59">
        <v>98.7822628</v>
      </c>
      <c r="F114" s="59">
        <v>3062.25</v>
      </c>
      <c r="G114" s="75"/>
      <c r="H114" s="51">
        <f aca="true" t="shared" si="30" ref="H114:K118">B114/$F114</f>
        <v>0.9161289901216426</v>
      </c>
      <c r="I114" s="134">
        <f t="shared" si="30"/>
        <v>0.08387097160584539</v>
      </c>
      <c r="J114" s="51">
        <f t="shared" si="30"/>
        <v>0.05161290554330966</v>
      </c>
      <c r="K114" s="51">
        <f t="shared" si="30"/>
        <v>0.032258066062535715</v>
      </c>
      <c r="M114" s="39"/>
      <c r="AA114" s="17"/>
    </row>
    <row r="115" spans="1:27" ht="12.75">
      <c r="A115" s="125" t="s">
        <v>202</v>
      </c>
      <c r="B115" s="59">
        <v>513.66777</v>
      </c>
      <c r="C115" s="59">
        <f>D115+E115</f>
        <v>59.269358000000004</v>
      </c>
      <c r="D115" s="59">
        <v>39.512905</v>
      </c>
      <c r="E115" s="59">
        <v>19.756453</v>
      </c>
      <c r="F115" s="59">
        <v>572.93712</v>
      </c>
      <c r="G115" s="75"/>
      <c r="H115" s="51">
        <f t="shared" si="30"/>
        <v>0.8965517367769782</v>
      </c>
      <c r="I115" s="134">
        <f t="shared" si="30"/>
        <v>0.10344827718615962</v>
      </c>
      <c r="J115" s="51">
        <f t="shared" si="30"/>
        <v>0.06896551754230901</v>
      </c>
      <c r="K115" s="51">
        <f t="shared" si="30"/>
        <v>0.03448275964385062</v>
      </c>
      <c r="M115" s="39"/>
      <c r="AA115" s="17"/>
    </row>
    <row r="116" spans="1:27" ht="12.75">
      <c r="A116" s="125" t="s">
        <v>37</v>
      </c>
      <c r="B116" s="59">
        <v>1106.361</v>
      </c>
      <c r="C116" s="59">
        <f>D116+E116</f>
        <v>79.02581</v>
      </c>
      <c r="D116" s="59">
        <v>39.512905</v>
      </c>
      <c r="E116" s="59">
        <v>39.512905</v>
      </c>
      <c r="F116" s="59">
        <v>1185.387</v>
      </c>
      <c r="G116" s="75"/>
      <c r="H116" s="51">
        <f t="shared" si="30"/>
        <v>0.9333331646120635</v>
      </c>
      <c r="I116" s="134">
        <f t="shared" si="30"/>
        <v>0.06666667510273017</v>
      </c>
      <c r="J116" s="51">
        <f t="shared" si="30"/>
        <v>0.03333333755136508</v>
      </c>
      <c r="K116" s="51">
        <f t="shared" si="30"/>
        <v>0.03333333755136508</v>
      </c>
      <c r="M116" s="39"/>
      <c r="AA116" s="17"/>
    </row>
    <row r="117" spans="1:27" ht="12.75">
      <c r="A117" s="123" t="s">
        <v>203</v>
      </c>
      <c r="B117" s="76">
        <v>138.29517</v>
      </c>
      <c r="C117" s="76">
        <f>D117+E117</f>
        <v>98.782263</v>
      </c>
      <c r="D117" s="76">
        <v>39.512905</v>
      </c>
      <c r="E117" s="76">
        <v>59.269358</v>
      </c>
      <c r="F117" s="76">
        <v>237.07743</v>
      </c>
      <c r="G117" s="77"/>
      <c r="H117" s="62">
        <f t="shared" si="30"/>
        <v>0.5833333438784114</v>
      </c>
      <c r="I117" s="135">
        <f t="shared" si="30"/>
        <v>0.4166666687756823</v>
      </c>
      <c r="J117" s="62">
        <f t="shared" si="30"/>
        <v>0.16666666666666669</v>
      </c>
      <c r="K117" s="62">
        <f t="shared" si="30"/>
        <v>0.25000000210901563</v>
      </c>
      <c r="M117" s="39"/>
      <c r="AA117" s="17"/>
    </row>
    <row r="118" spans="1:27" ht="12.75">
      <c r="A118" s="125" t="s">
        <v>204</v>
      </c>
      <c r="B118" s="59">
        <v>474.15486</v>
      </c>
      <c r="C118" s="59">
        <f>D118+E118</f>
        <v>19.756453</v>
      </c>
      <c r="D118" s="59">
        <v>19.756453</v>
      </c>
      <c r="E118" s="59">
        <v>0</v>
      </c>
      <c r="F118" s="59">
        <v>493.911314</v>
      </c>
      <c r="G118" s="75"/>
      <c r="H118" s="51">
        <f t="shared" si="30"/>
        <v>0.9599999970844968</v>
      </c>
      <c r="I118" s="134">
        <f t="shared" si="30"/>
        <v>0.04000000089084819</v>
      </c>
      <c r="J118" s="51">
        <f t="shared" si="30"/>
        <v>0.04000000089084819</v>
      </c>
      <c r="K118" s="51">
        <f t="shared" si="30"/>
        <v>0</v>
      </c>
      <c r="M118" s="39"/>
      <c r="AA118" s="17"/>
    </row>
    <row r="119" spans="1:27" ht="12.75">
      <c r="A119" s="123" t="s">
        <v>205</v>
      </c>
      <c r="B119" s="76">
        <v>711.23229</v>
      </c>
      <c r="C119" s="76">
        <f t="shared" si="25"/>
        <v>158.05162</v>
      </c>
      <c r="D119" s="76">
        <v>79.02581</v>
      </c>
      <c r="E119" s="76">
        <v>79.02581</v>
      </c>
      <c r="F119" s="76">
        <v>869.28391</v>
      </c>
      <c r="G119" s="74"/>
      <c r="H119" s="62">
        <f t="shared" si="26"/>
        <v>0.8181818181818182</v>
      </c>
      <c r="I119" s="135">
        <f t="shared" si="27"/>
        <v>0.18181818181818182</v>
      </c>
      <c r="J119" s="62">
        <f t="shared" si="28"/>
        <v>0.09090909090909091</v>
      </c>
      <c r="K119" s="62">
        <f t="shared" si="29"/>
        <v>0.09090909090909091</v>
      </c>
      <c r="M119" s="39"/>
      <c r="AA119" s="17"/>
    </row>
    <row r="120" spans="1:27" ht="12.75">
      <c r="A120" s="125" t="s">
        <v>206</v>
      </c>
      <c r="B120" s="59">
        <v>414.8855</v>
      </c>
      <c r="C120" s="59">
        <f t="shared" si="25"/>
        <v>0</v>
      </c>
      <c r="D120" s="59">
        <v>0</v>
      </c>
      <c r="E120" s="59">
        <v>0</v>
      </c>
      <c r="F120" s="59">
        <v>414.8855</v>
      </c>
      <c r="G120" s="75"/>
      <c r="H120" s="51">
        <f t="shared" si="26"/>
        <v>1</v>
      </c>
      <c r="I120" s="134">
        <f t="shared" si="27"/>
        <v>0</v>
      </c>
      <c r="J120" s="51">
        <f t="shared" si="28"/>
        <v>0</v>
      </c>
      <c r="K120" s="51">
        <f t="shared" si="29"/>
        <v>0</v>
      </c>
      <c r="M120" s="39"/>
      <c r="AA120" s="17"/>
    </row>
    <row r="121" spans="1:27" ht="12.75">
      <c r="A121" s="125" t="s">
        <v>48</v>
      </c>
      <c r="B121" s="59">
        <v>2509.069</v>
      </c>
      <c r="C121" s="59">
        <f t="shared" si="25"/>
        <v>177.808078</v>
      </c>
      <c r="D121" s="59">
        <v>59.269358</v>
      </c>
      <c r="E121" s="59">
        <v>118.53872</v>
      </c>
      <c r="F121" s="59">
        <v>2686.878</v>
      </c>
      <c r="G121" s="75"/>
      <c r="H121" s="51">
        <f t="shared" si="26"/>
        <v>0.9338231955451642</v>
      </c>
      <c r="I121" s="134">
        <f t="shared" si="27"/>
        <v>0.06617646130564915</v>
      </c>
      <c r="J121" s="51">
        <f t="shared" si="28"/>
        <v>0.022058819938977504</v>
      </c>
      <c r="K121" s="51">
        <f t="shared" si="29"/>
        <v>0.04411764136667165</v>
      </c>
      <c r="M121" s="39"/>
      <c r="AA121" s="17"/>
    </row>
    <row r="122" spans="1:27" ht="12.75">
      <c r="A122" s="119" t="s">
        <v>421</v>
      </c>
      <c r="B122" s="120">
        <f>SUM(B103:B121)</f>
        <v>17523.972232800003</v>
      </c>
      <c r="C122" s="120">
        <f>SUM(C103:C121)</f>
        <v>2706.6340206</v>
      </c>
      <c r="D122" s="120">
        <f>SUM(D103:D121)</f>
        <v>908.7968228000001</v>
      </c>
      <c r="E122" s="120">
        <f>SUM(E103:E121)</f>
        <v>1797.8371978</v>
      </c>
      <c r="F122" s="120">
        <f>SUM(F103:F121)</f>
        <v>20230.6079008</v>
      </c>
      <c r="G122" s="115"/>
      <c r="H122" s="69">
        <f t="shared" si="26"/>
        <v>0.8662108582563667</v>
      </c>
      <c r="I122" s="136">
        <f t="shared" si="27"/>
        <v>0.1337890603125657</v>
      </c>
      <c r="J122" s="69">
        <f t="shared" si="28"/>
        <v>0.04492187418471308</v>
      </c>
      <c r="K122" s="69">
        <f t="shared" si="29"/>
        <v>0.08886718612785265</v>
      </c>
      <c r="M122" s="39"/>
      <c r="AA122" s="17"/>
    </row>
    <row r="123" spans="1:27" ht="12.75">
      <c r="A123" s="70"/>
      <c r="B123" s="115"/>
      <c r="C123" s="115"/>
      <c r="D123" s="115"/>
      <c r="E123" s="115"/>
      <c r="F123" s="115"/>
      <c r="G123" s="75"/>
      <c r="H123" s="71"/>
      <c r="I123" s="137"/>
      <c r="J123" s="71"/>
      <c r="K123" s="71"/>
      <c r="M123" s="39"/>
      <c r="AA123" s="17"/>
    </row>
    <row r="124" spans="1:27" ht="15">
      <c r="A124" s="112" t="s">
        <v>286</v>
      </c>
      <c r="B124" s="115"/>
      <c r="C124" s="115"/>
      <c r="D124" s="115"/>
      <c r="E124" s="115"/>
      <c r="F124" s="115"/>
      <c r="G124" s="75"/>
      <c r="H124" s="71"/>
      <c r="I124" s="137"/>
      <c r="J124" s="71"/>
      <c r="K124" s="71"/>
      <c r="M124" s="39"/>
      <c r="AA124" s="17"/>
    </row>
    <row r="125" spans="1:27" ht="12.75">
      <c r="A125" s="121" t="s">
        <v>207</v>
      </c>
      <c r="B125" s="115">
        <v>9739.931</v>
      </c>
      <c r="C125" s="115">
        <f t="shared" si="25"/>
        <v>612.45003</v>
      </c>
      <c r="D125" s="115">
        <v>355.61615</v>
      </c>
      <c r="E125" s="115">
        <v>256.83388</v>
      </c>
      <c r="F125" s="115">
        <v>10352.38</v>
      </c>
      <c r="G125" s="75"/>
      <c r="H125" s="51">
        <f aca="true" t="shared" si="31" ref="H125:H131">B125/$F125</f>
        <v>0.9408397875657579</v>
      </c>
      <c r="I125" s="134">
        <f aca="true" t="shared" si="32" ref="I125:I131">C125/$F125</f>
        <v>0.05916031192827157</v>
      </c>
      <c r="J125" s="51">
        <f aca="true" t="shared" si="33" ref="J125:J131">D125/$F125</f>
        <v>0.03435114920433756</v>
      </c>
      <c r="K125" s="51">
        <f aca="true" t="shared" si="34" ref="K125:K131">E125/$F125</f>
        <v>0.024809162723934016</v>
      </c>
      <c r="M125" s="39"/>
      <c r="AA125" s="17"/>
    </row>
    <row r="126" spans="1:27" ht="12.75">
      <c r="A126" s="121" t="s">
        <v>208</v>
      </c>
      <c r="B126" s="115">
        <v>10115.3</v>
      </c>
      <c r="C126" s="115">
        <f t="shared" si="25"/>
        <v>1066.84844</v>
      </c>
      <c r="D126" s="115">
        <v>592.69358</v>
      </c>
      <c r="E126" s="115">
        <v>474.15486</v>
      </c>
      <c r="F126" s="115">
        <v>11182.15</v>
      </c>
      <c r="G126" s="75"/>
      <c r="H126" s="51">
        <f t="shared" si="31"/>
        <v>0.9045934815755468</v>
      </c>
      <c r="I126" s="134">
        <f t="shared" si="32"/>
        <v>0.09540637891639801</v>
      </c>
      <c r="J126" s="51">
        <f t="shared" si="33"/>
        <v>0.053003544041172766</v>
      </c>
      <c r="K126" s="51">
        <f t="shared" si="34"/>
        <v>0.04240283487522525</v>
      </c>
      <c r="M126" s="39"/>
      <c r="AA126" s="17"/>
    </row>
    <row r="127" spans="1:27" ht="12.75">
      <c r="A127" s="121" t="s">
        <v>7</v>
      </c>
      <c r="B127" s="115">
        <v>6084.987</v>
      </c>
      <c r="C127" s="115">
        <f t="shared" si="25"/>
        <v>414.88550999999995</v>
      </c>
      <c r="D127" s="115">
        <v>217.32098</v>
      </c>
      <c r="E127" s="115">
        <v>197.56453</v>
      </c>
      <c r="F127" s="115">
        <v>6499.873</v>
      </c>
      <c r="G127" s="75"/>
      <c r="H127" s="51">
        <f t="shared" si="31"/>
        <v>0.9361701374780708</v>
      </c>
      <c r="I127" s="134">
        <f t="shared" si="32"/>
        <v>0.06382978713584096</v>
      </c>
      <c r="J127" s="51">
        <f t="shared" si="33"/>
        <v>0.03343465018470361</v>
      </c>
      <c r="K127" s="51">
        <f t="shared" si="34"/>
        <v>0.030395136951137353</v>
      </c>
      <c r="M127" s="39"/>
      <c r="AA127" s="17"/>
    </row>
    <row r="128" spans="1:27" ht="12.75">
      <c r="A128" s="121" t="s">
        <v>209</v>
      </c>
      <c r="B128" s="115">
        <v>5729.371</v>
      </c>
      <c r="C128" s="115">
        <f t="shared" si="25"/>
        <v>730.98875</v>
      </c>
      <c r="D128" s="115">
        <v>375.3726</v>
      </c>
      <c r="E128" s="115">
        <v>355.61615</v>
      </c>
      <c r="F128" s="115">
        <v>6460.36</v>
      </c>
      <c r="G128" s="75"/>
      <c r="H128" s="51">
        <f t="shared" si="31"/>
        <v>0.8868501136159596</v>
      </c>
      <c r="I128" s="134">
        <f t="shared" si="32"/>
        <v>0.11314984768650664</v>
      </c>
      <c r="J128" s="51">
        <f t="shared" si="33"/>
        <v>0.05810397562984106</v>
      </c>
      <c r="K128" s="51">
        <f t="shared" si="34"/>
        <v>0.05504587205666558</v>
      </c>
      <c r="M128" s="39"/>
      <c r="AA128" s="17"/>
    </row>
    <row r="129" spans="1:27" ht="12.75">
      <c r="A129" s="121" t="s">
        <v>210</v>
      </c>
      <c r="B129" s="115">
        <v>730.98874</v>
      </c>
      <c r="C129" s="115">
        <f t="shared" si="25"/>
        <v>39.512905</v>
      </c>
      <c r="D129" s="115">
        <v>39.512905</v>
      </c>
      <c r="E129" s="115">
        <v>0</v>
      </c>
      <c r="F129" s="115">
        <v>770.50165</v>
      </c>
      <c r="G129" s="75"/>
      <c r="H129" s="51">
        <f t="shared" si="31"/>
        <v>0.9487179423950617</v>
      </c>
      <c r="I129" s="134">
        <f t="shared" si="32"/>
        <v>0.05128205111565952</v>
      </c>
      <c r="J129" s="51">
        <f t="shared" si="33"/>
        <v>0.05128205111565952</v>
      </c>
      <c r="K129" s="51">
        <f t="shared" si="34"/>
        <v>0</v>
      </c>
      <c r="M129" s="39"/>
      <c r="AA129" s="17"/>
    </row>
    <row r="130" spans="1:27" ht="12.75">
      <c r="A130" s="121" t="s">
        <v>211</v>
      </c>
      <c r="B130" s="115">
        <v>1797.837</v>
      </c>
      <c r="C130" s="115">
        <f t="shared" si="25"/>
        <v>158.05162</v>
      </c>
      <c r="D130" s="115">
        <v>79.02581</v>
      </c>
      <c r="E130" s="115">
        <v>79.02581</v>
      </c>
      <c r="F130" s="115">
        <v>1955.8888</v>
      </c>
      <c r="G130" s="75"/>
      <c r="H130" s="51">
        <f t="shared" si="31"/>
        <v>0.9191918272654356</v>
      </c>
      <c r="I130" s="134">
        <f t="shared" si="32"/>
        <v>0.08080808070479263</v>
      </c>
      <c r="J130" s="51">
        <f t="shared" si="33"/>
        <v>0.040404040352396316</v>
      </c>
      <c r="K130" s="51">
        <f t="shared" si="34"/>
        <v>0.040404040352396316</v>
      </c>
      <c r="M130" s="39"/>
      <c r="AA130" s="17"/>
    </row>
    <row r="131" spans="1:27" ht="12.75">
      <c r="A131" s="119" t="s">
        <v>8</v>
      </c>
      <c r="B131" s="120">
        <f>SUM(B125:B130)</f>
        <v>34198.41474</v>
      </c>
      <c r="C131" s="120">
        <f>SUM(C125:C130)</f>
        <v>3022.737255</v>
      </c>
      <c r="D131" s="120">
        <f>SUM(D125:D130)</f>
        <v>1659.542025</v>
      </c>
      <c r="E131" s="120">
        <f>SUM(E125:E130)</f>
        <v>1363.19523</v>
      </c>
      <c r="F131" s="120">
        <f>SUM(F125:F130)</f>
        <v>37221.15345</v>
      </c>
      <c r="G131" s="115"/>
      <c r="H131" s="69">
        <f t="shared" si="31"/>
        <v>0.9187897625456312</v>
      </c>
      <c r="I131" s="136">
        <f t="shared" si="32"/>
        <v>0.08121019836369418</v>
      </c>
      <c r="J131" s="69">
        <f t="shared" si="33"/>
        <v>0.04458599132961582</v>
      </c>
      <c r="K131" s="69">
        <f t="shared" si="34"/>
        <v>0.036624207034078364</v>
      </c>
      <c r="M131" s="39"/>
      <c r="AA131" s="17"/>
    </row>
    <row r="132" spans="1:27" ht="12.75">
      <c r="A132" s="70"/>
      <c r="B132" s="115"/>
      <c r="C132" s="115"/>
      <c r="D132" s="115"/>
      <c r="E132" s="115"/>
      <c r="F132" s="115"/>
      <c r="G132" s="75"/>
      <c r="H132" s="71"/>
      <c r="I132" s="137"/>
      <c r="J132" s="71"/>
      <c r="K132" s="71"/>
      <c r="M132" s="39"/>
      <c r="AA132" s="17"/>
    </row>
    <row r="133" spans="1:27" ht="15">
      <c r="A133" s="112" t="s">
        <v>414</v>
      </c>
      <c r="B133" s="115"/>
      <c r="C133" s="115"/>
      <c r="D133" s="115"/>
      <c r="E133" s="115"/>
      <c r="F133" s="115"/>
      <c r="G133" s="75"/>
      <c r="H133" s="71"/>
      <c r="I133" s="137"/>
      <c r="J133" s="71"/>
      <c r="K133" s="71"/>
      <c r="M133" s="39"/>
      <c r="AA133" s="17"/>
    </row>
    <row r="134" spans="1:27" ht="12.75">
      <c r="A134" s="121" t="s">
        <v>212</v>
      </c>
      <c r="B134" s="115">
        <v>11913.14</v>
      </c>
      <c r="C134" s="115">
        <f t="shared" si="25"/>
        <v>454.39841</v>
      </c>
      <c r="D134" s="115">
        <v>256.83388</v>
      </c>
      <c r="E134" s="115">
        <v>197.56453</v>
      </c>
      <c r="F134" s="115">
        <v>12367.54</v>
      </c>
      <c r="G134" s="75"/>
      <c r="H134" s="51">
        <f aca="true" t="shared" si="35" ref="H134:K138">B134/$F134</f>
        <v>0.9632586593615221</v>
      </c>
      <c r="I134" s="134">
        <f t="shared" si="35"/>
        <v>0.036741212076128314</v>
      </c>
      <c r="J134" s="51">
        <f t="shared" si="35"/>
        <v>0.02076677172663278</v>
      </c>
      <c r="K134" s="51">
        <f t="shared" si="35"/>
        <v>0.015974440349495533</v>
      </c>
      <c r="M134" s="39"/>
      <c r="AA134" s="17"/>
    </row>
    <row r="135" spans="1:27" ht="12.75">
      <c r="A135" s="121" t="s">
        <v>213</v>
      </c>
      <c r="B135" s="115">
        <v>1244.657</v>
      </c>
      <c r="C135" s="115">
        <f t="shared" si="25"/>
        <v>59.269358000000004</v>
      </c>
      <c r="D135" s="115">
        <v>39.512905</v>
      </c>
      <c r="E135" s="115">
        <v>19.756453</v>
      </c>
      <c r="F135" s="115">
        <v>1303.926</v>
      </c>
      <c r="G135" s="75"/>
      <c r="H135" s="51">
        <f t="shared" si="35"/>
        <v>0.9545457334235224</v>
      </c>
      <c r="I135" s="134">
        <f t="shared" si="35"/>
        <v>0.04545454113193541</v>
      </c>
      <c r="J135" s="51">
        <f t="shared" si="35"/>
        <v>0.030303027165652044</v>
      </c>
      <c r="K135" s="51">
        <f t="shared" si="35"/>
        <v>0.015151513966283364</v>
      </c>
      <c r="M135" s="39"/>
      <c r="AA135" s="17"/>
    </row>
    <row r="136" spans="1:27" ht="12.75">
      <c r="A136" s="121" t="s">
        <v>49</v>
      </c>
      <c r="B136" s="115">
        <v>4978.626</v>
      </c>
      <c r="C136" s="115">
        <f t="shared" si="25"/>
        <v>197.56453</v>
      </c>
      <c r="D136" s="115">
        <v>118.53872</v>
      </c>
      <c r="E136" s="115">
        <v>79.02581</v>
      </c>
      <c r="F136" s="115">
        <v>5176.191</v>
      </c>
      <c r="G136" s="75"/>
      <c r="H136" s="51">
        <f t="shared" si="35"/>
        <v>0.9618319725837011</v>
      </c>
      <c r="I136" s="134">
        <f t="shared" si="35"/>
        <v>0.03816793661594017</v>
      </c>
      <c r="J136" s="51">
        <f t="shared" si="35"/>
        <v>0.022900762355948612</v>
      </c>
      <c r="K136" s="51">
        <f t="shared" si="35"/>
        <v>0.015267174259991568</v>
      </c>
      <c r="M136" s="39"/>
      <c r="AA136" s="17"/>
    </row>
    <row r="137" spans="1:27" ht="12.75">
      <c r="A137" s="121" t="s">
        <v>647</v>
      </c>
      <c r="B137" s="115">
        <v>5353.999</v>
      </c>
      <c r="C137" s="115">
        <f t="shared" si="25"/>
        <v>296.34679000000006</v>
      </c>
      <c r="D137" s="115">
        <v>138.29517</v>
      </c>
      <c r="E137" s="115">
        <v>158.05162</v>
      </c>
      <c r="F137" s="115">
        <v>5650.345</v>
      </c>
      <c r="G137" s="75"/>
      <c r="H137" s="51">
        <f t="shared" si="35"/>
        <v>0.947552583072361</v>
      </c>
      <c r="I137" s="134">
        <f t="shared" si="35"/>
        <v>0.05244755674211044</v>
      </c>
      <c r="J137" s="51">
        <f t="shared" si="35"/>
        <v>0.02447552671562533</v>
      </c>
      <c r="K137" s="51">
        <f t="shared" si="35"/>
        <v>0.02797203002648511</v>
      </c>
      <c r="M137" s="39"/>
      <c r="AA137" s="17"/>
    </row>
    <row r="138" spans="1:27" ht="12.75">
      <c r="A138" s="119" t="s">
        <v>422</v>
      </c>
      <c r="B138" s="115">
        <f>SUM(B134:B137)</f>
        <v>23490.422</v>
      </c>
      <c r="C138" s="115">
        <f>SUM(C134:C137)</f>
        <v>1007.5790880000001</v>
      </c>
      <c r="D138" s="115">
        <f>SUM(D134:D137)</f>
        <v>553.1806750000001</v>
      </c>
      <c r="E138" s="115">
        <f>SUM(E134:E137)</f>
        <v>454.398413</v>
      </c>
      <c r="F138" s="115">
        <f>SUM(F134:F137)</f>
        <v>24498.002</v>
      </c>
      <c r="G138" s="115"/>
      <c r="H138" s="69">
        <f t="shared" si="35"/>
        <v>0.9588709315967889</v>
      </c>
      <c r="I138" s="136">
        <f t="shared" si="35"/>
        <v>0.04112903117568527</v>
      </c>
      <c r="J138" s="69">
        <f t="shared" si="35"/>
        <v>0.02258064453582786</v>
      </c>
      <c r="K138" s="69">
        <f t="shared" si="35"/>
        <v>0.018548386639857407</v>
      </c>
      <c r="M138" s="39"/>
      <c r="AA138" s="17"/>
    </row>
    <row r="139" spans="1:27" ht="12.75">
      <c r="A139" s="70"/>
      <c r="B139" s="115"/>
      <c r="C139" s="115"/>
      <c r="D139" s="115"/>
      <c r="E139" s="115"/>
      <c r="F139" s="115"/>
      <c r="G139" s="75"/>
      <c r="H139" s="71"/>
      <c r="I139" s="137"/>
      <c r="J139" s="71"/>
      <c r="K139" s="71"/>
      <c r="M139" s="39"/>
      <c r="AA139" s="17"/>
    </row>
    <row r="140" spans="1:27" ht="15">
      <c r="A140" s="112" t="s">
        <v>601</v>
      </c>
      <c r="B140" s="115"/>
      <c r="C140" s="115"/>
      <c r="D140" s="115"/>
      <c r="E140" s="115"/>
      <c r="F140" s="115"/>
      <c r="G140" s="75"/>
      <c r="H140" s="71"/>
      <c r="I140" s="137"/>
      <c r="J140" s="71"/>
      <c r="K140" s="71"/>
      <c r="M140" s="39"/>
      <c r="AA140" s="17"/>
    </row>
    <row r="141" spans="1:27" ht="12.75">
      <c r="A141" s="124" t="s">
        <v>622</v>
      </c>
      <c r="B141" s="73">
        <v>19223.03</v>
      </c>
      <c r="C141" s="73">
        <f t="shared" si="25"/>
        <v>3911.777</v>
      </c>
      <c r="D141" s="73">
        <v>1402.708</v>
      </c>
      <c r="E141" s="73">
        <v>2509.069</v>
      </c>
      <c r="F141" s="73">
        <v>23134.81</v>
      </c>
      <c r="G141" s="74"/>
      <c r="H141" s="62">
        <f aca="true" t="shared" si="36" ref="H141:H149">B141/$F141</f>
        <v>0.830913675106906</v>
      </c>
      <c r="I141" s="135">
        <f aca="true" t="shared" si="37" ref="I141:I149">C141/$F141</f>
        <v>0.16908619521837437</v>
      </c>
      <c r="J141" s="62">
        <f aca="true" t="shared" si="38" ref="J141:J149">D141/$F141</f>
        <v>0.060631922198626224</v>
      </c>
      <c r="K141" s="62">
        <f aca="true" t="shared" si="39" ref="K141:K149">E141/$F141</f>
        <v>0.10845427301974815</v>
      </c>
      <c r="M141" s="39"/>
      <c r="AA141" s="17"/>
    </row>
    <row r="142" spans="1:27" ht="12.75">
      <c r="A142" s="121" t="s">
        <v>623</v>
      </c>
      <c r="B142" s="115">
        <v>7151.836</v>
      </c>
      <c r="C142" s="115">
        <f t="shared" si="25"/>
        <v>908.79682</v>
      </c>
      <c r="D142" s="115">
        <v>375.3726</v>
      </c>
      <c r="E142" s="115">
        <v>533.42422</v>
      </c>
      <c r="F142" s="115">
        <v>8060.633</v>
      </c>
      <c r="G142" s="75"/>
      <c r="H142" s="51">
        <f t="shared" si="36"/>
        <v>0.8872548843248416</v>
      </c>
      <c r="I142" s="134">
        <f t="shared" si="37"/>
        <v>0.11274509334440608</v>
      </c>
      <c r="J142" s="51">
        <f t="shared" si="38"/>
        <v>0.046568625565758914</v>
      </c>
      <c r="K142" s="51">
        <f t="shared" si="39"/>
        <v>0.06617646777864716</v>
      </c>
      <c r="M142" s="39"/>
      <c r="AA142" s="17"/>
    </row>
    <row r="143" spans="1:27" ht="12.75">
      <c r="A143" s="121" t="s">
        <v>624</v>
      </c>
      <c r="B143" s="115">
        <v>55357.58</v>
      </c>
      <c r="C143" s="115">
        <f t="shared" si="25"/>
        <v>3319.084</v>
      </c>
      <c r="D143" s="115">
        <v>1797.837</v>
      </c>
      <c r="E143" s="115">
        <v>1521.247</v>
      </c>
      <c r="F143" s="115">
        <v>58676.66</v>
      </c>
      <c r="G143" s="75"/>
      <c r="H143" s="51">
        <f t="shared" si="36"/>
        <v>0.9434344081616097</v>
      </c>
      <c r="I143" s="134">
        <f t="shared" si="37"/>
        <v>0.05656566000859626</v>
      </c>
      <c r="J143" s="51">
        <f t="shared" si="38"/>
        <v>0.030639729664231057</v>
      </c>
      <c r="K143" s="51">
        <f t="shared" si="39"/>
        <v>0.025925930344365203</v>
      </c>
      <c r="M143" s="39"/>
      <c r="AA143" s="17"/>
    </row>
    <row r="144" spans="1:27" ht="12.75">
      <c r="A144" s="121" t="s">
        <v>625</v>
      </c>
      <c r="B144" s="115">
        <v>14046.84</v>
      </c>
      <c r="C144" s="115">
        <f t="shared" si="25"/>
        <v>592.69358</v>
      </c>
      <c r="D144" s="115">
        <v>375.3726</v>
      </c>
      <c r="E144" s="115">
        <v>217.32098</v>
      </c>
      <c r="F144" s="115">
        <v>14639.53</v>
      </c>
      <c r="G144" s="75"/>
      <c r="H144" s="51">
        <f t="shared" si="36"/>
        <v>0.9595144106402322</v>
      </c>
      <c r="I144" s="134">
        <f t="shared" si="37"/>
        <v>0.0404858339031376</v>
      </c>
      <c r="J144" s="51">
        <f t="shared" si="38"/>
        <v>0.02564102809311501</v>
      </c>
      <c r="K144" s="51">
        <f t="shared" si="39"/>
        <v>0.014844805810022588</v>
      </c>
      <c r="M144" s="39"/>
      <c r="AA144" s="17"/>
    </row>
    <row r="145" spans="1:27" ht="12.75">
      <c r="A145" s="121" t="s">
        <v>626</v>
      </c>
      <c r="B145" s="115">
        <v>3101.763</v>
      </c>
      <c r="C145" s="115">
        <f t="shared" si="25"/>
        <v>158.0516208</v>
      </c>
      <c r="D145" s="115">
        <v>59.269358</v>
      </c>
      <c r="E145" s="115">
        <v>98.7822628</v>
      </c>
      <c r="F145" s="115">
        <v>3259.815</v>
      </c>
      <c r="G145" s="75"/>
      <c r="H145" s="51">
        <f t="shared" si="36"/>
        <v>0.9515150399639243</v>
      </c>
      <c r="I145" s="134">
        <f t="shared" si="37"/>
        <v>0.04848484371045596</v>
      </c>
      <c r="J145" s="51">
        <f t="shared" si="38"/>
        <v>0.01818181645277416</v>
      </c>
      <c r="K145" s="51">
        <f t="shared" si="39"/>
        <v>0.0303030272576818</v>
      </c>
      <c r="M145" s="39"/>
      <c r="AA145" s="17"/>
    </row>
    <row r="146" spans="1:27" ht="12.75">
      <c r="A146" s="121" t="s">
        <v>627</v>
      </c>
      <c r="B146" s="115">
        <v>10846.29</v>
      </c>
      <c r="C146" s="115">
        <f t="shared" si="25"/>
        <v>1007.57908</v>
      </c>
      <c r="D146" s="115">
        <v>414.8855</v>
      </c>
      <c r="E146" s="115">
        <v>592.69358</v>
      </c>
      <c r="F146" s="115">
        <v>11853.87</v>
      </c>
      <c r="G146" s="75"/>
      <c r="H146" s="51">
        <f t="shared" si="36"/>
        <v>0.9149999114213333</v>
      </c>
      <c r="I146" s="134">
        <f t="shared" si="37"/>
        <v>0.08500001096688253</v>
      </c>
      <c r="J146" s="51">
        <f t="shared" si="38"/>
        <v>0.03500000421803175</v>
      </c>
      <c r="K146" s="51">
        <f t="shared" si="39"/>
        <v>0.050000006748850793</v>
      </c>
      <c r="M146" s="39"/>
      <c r="AA146" s="17"/>
    </row>
    <row r="147" spans="1:27" ht="12.75">
      <c r="A147" s="121" t="s">
        <v>628</v>
      </c>
      <c r="B147" s="115">
        <v>770.50165</v>
      </c>
      <c r="C147" s="115">
        <f t="shared" si="25"/>
        <v>0</v>
      </c>
      <c r="D147" s="115">
        <v>0</v>
      </c>
      <c r="E147" s="115">
        <v>0</v>
      </c>
      <c r="F147" s="115">
        <v>770.50165</v>
      </c>
      <c r="G147" s="75"/>
      <c r="H147" s="51">
        <f t="shared" si="36"/>
        <v>1</v>
      </c>
      <c r="I147" s="134">
        <f t="shared" si="37"/>
        <v>0</v>
      </c>
      <c r="J147" s="51">
        <f t="shared" si="38"/>
        <v>0</v>
      </c>
      <c r="K147" s="51">
        <f t="shared" si="39"/>
        <v>0</v>
      </c>
      <c r="M147" s="39"/>
      <c r="AA147" s="17"/>
    </row>
    <row r="148" spans="1:27" ht="12.75">
      <c r="A148" s="121" t="s">
        <v>629</v>
      </c>
      <c r="B148" s="115">
        <v>3141.276</v>
      </c>
      <c r="C148" s="115">
        <f t="shared" si="25"/>
        <v>237.07743000000002</v>
      </c>
      <c r="D148" s="115">
        <v>158.05162</v>
      </c>
      <c r="E148" s="115">
        <v>79.02581</v>
      </c>
      <c r="F148" s="115">
        <v>3378.353</v>
      </c>
      <c r="G148" s="75"/>
      <c r="H148" s="51">
        <f t="shared" si="36"/>
        <v>0.9298246808430024</v>
      </c>
      <c r="I148" s="134">
        <f t="shared" si="37"/>
        <v>0.07017544643795365</v>
      </c>
      <c r="J148" s="51">
        <f t="shared" si="38"/>
        <v>0.04678363095863577</v>
      </c>
      <c r="K148" s="51">
        <f t="shared" si="39"/>
        <v>0.023391815479317884</v>
      </c>
      <c r="M148" s="39"/>
      <c r="AA148" s="17"/>
    </row>
    <row r="149" spans="1:27" ht="12.75">
      <c r="A149" s="121" t="s">
        <v>630</v>
      </c>
      <c r="B149" s="115">
        <v>1126.1178</v>
      </c>
      <c r="C149" s="115">
        <f t="shared" si="25"/>
        <v>39.512906</v>
      </c>
      <c r="D149" s="115">
        <v>19.756453</v>
      </c>
      <c r="E149" s="115">
        <v>19.756453</v>
      </c>
      <c r="F149" s="115">
        <v>1165.6307</v>
      </c>
      <c r="G149" s="75"/>
      <c r="H149" s="51">
        <f t="shared" si="36"/>
        <v>0.9661016992774814</v>
      </c>
      <c r="I149" s="134">
        <f t="shared" si="37"/>
        <v>0.03389830586994663</v>
      </c>
      <c r="J149" s="51">
        <f t="shared" si="38"/>
        <v>0.016949152934973316</v>
      </c>
      <c r="K149" s="51">
        <f t="shared" si="39"/>
        <v>0.016949152934973316</v>
      </c>
      <c r="M149" s="39"/>
      <c r="AA149" s="17"/>
    </row>
    <row r="150" spans="1:27" ht="12.75">
      <c r="A150" s="121" t="s">
        <v>50</v>
      </c>
      <c r="B150" s="115">
        <v>18867.41</v>
      </c>
      <c r="C150" s="115">
        <f>D150+E150</f>
        <v>2627.6082</v>
      </c>
      <c r="D150" s="115">
        <v>1047.092</v>
      </c>
      <c r="E150" s="115">
        <v>1580.5162</v>
      </c>
      <c r="F150" s="115">
        <v>21495.02</v>
      </c>
      <c r="G150" s="75"/>
      <c r="H150" s="51">
        <f aca="true" t="shared" si="40" ref="H150:K152">B150/$F150</f>
        <v>0.8777572665668606</v>
      </c>
      <c r="I150" s="134">
        <f t="shared" si="40"/>
        <v>0.12224264969281257</v>
      </c>
      <c r="J150" s="51">
        <f t="shared" si="40"/>
        <v>0.0487132368334619</v>
      </c>
      <c r="K150" s="51">
        <f t="shared" si="40"/>
        <v>0.07352941285935068</v>
      </c>
      <c r="M150" s="39"/>
      <c r="AA150" s="17"/>
    </row>
    <row r="151" spans="1:27" ht="12.75">
      <c r="A151" s="121" t="s">
        <v>631</v>
      </c>
      <c r="B151" s="115">
        <v>1165.6307</v>
      </c>
      <c r="C151" s="115">
        <f>D151+E151</f>
        <v>39.512905</v>
      </c>
      <c r="D151" s="115">
        <v>39.512905</v>
      </c>
      <c r="E151" s="115">
        <v>0</v>
      </c>
      <c r="F151" s="115">
        <v>1205.144</v>
      </c>
      <c r="G151" s="75"/>
      <c r="H151" s="51">
        <f t="shared" si="40"/>
        <v>0.9672127978067351</v>
      </c>
      <c r="I151" s="134">
        <f t="shared" si="40"/>
        <v>0.0327868744316032</v>
      </c>
      <c r="J151" s="51">
        <f t="shared" si="40"/>
        <v>0.0327868744316032</v>
      </c>
      <c r="K151" s="51">
        <f t="shared" si="40"/>
        <v>0</v>
      </c>
      <c r="M151" s="39"/>
      <c r="AA151" s="17"/>
    </row>
    <row r="152" spans="1:27" ht="12.75">
      <c r="A152" s="119" t="s">
        <v>423</v>
      </c>
      <c r="B152" s="120">
        <f>SUM(B141:B151)</f>
        <v>134798.27515000003</v>
      </c>
      <c r="C152" s="120">
        <f>SUM(C141:C151)</f>
        <v>12841.6935418</v>
      </c>
      <c r="D152" s="120">
        <f>SUM(D141:D151)</f>
        <v>5689.858036</v>
      </c>
      <c r="E152" s="120">
        <f>SUM(E141:E151)</f>
        <v>7151.835505800001</v>
      </c>
      <c r="F152" s="120">
        <f>SUM(F141:F151)</f>
        <v>147639.96735</v>
      </c>
      <c r="G152" s="115"/>
      <c r="H152" s="69">
        <f t="shared" si="40"/>
        <v>0.9130202178278932</v>
      </c>
      <c r="I152" s="136">
        <f t="shared" si="40"/>
        <v>0.08697979126043202</v>
      </c>
      <c r="J152" s="69">
        <f t="shared" si="40"/>
        <v>0.03853873810816716</v>
      </c>
      <c r="K152" s="69">
        <f t="shared" si="40"/>
        <v>0.04844105315226488</v>
      </c>
      <c r="M152" s="39"/>
      <c r="AA152" s="17"/>
    </row>
    <row r="153" spans="1:27" ht="12.75">
      <c r="A153" s="127"/>
      <c r="B153" s="75"/>
      <c r="C153" s="75"/>
      <c r="D153" s="75"/>
      <c r="E153" s="75"/>
      <c r="F153" s="106"/>
      <c r="G153" s="106"/>
      <c r="H153" s="71"/>
      <c r="I153" s="137"/>
      <c r="J153" s="71"/>
      <c r="K153" s="71"/>
      <c r="M153" s="39"/>
      <c r="AA153" s="17"/>
    </row>
    <row r="154" spans="1:27" ht="15">
      <c r="A154" s="112" t="s">
        <v>602</v>
      </c>
      <c r="B154" s="115"/>
      <c r="C154" s="115"/>
      <c r="D154" s="115"/>
      <c r="E154" s="115"/>
      <c r="F154" s="115"/>
      <c r="G154" s="75"/>
      <c r="H154" s="71"/>
      <c r="I154" s="137"/>
      <c r="J154" s="71"/>
      <c r="K154" s="71"/>
      <c r="M154" s="39"/>
      <c r="AA154" s="17"/>
    </row>
    <row r="155" spans="1:27" ht="12.75">
      <c r="A155" s="121" t="s">
        <v>632</v>
      </c>
      <c r="B155" s="115">
        <v>6282.552</v>
      </c>
      <c r="C155" s="115">
        <f>D155+E155</f>
        <v>474.15486</v>
      </c>
      <c r="D155" s="115">
        <v>237.07743</v>
      </c>
      <c r="E155" s="115">
        <v>237.07743</v>
      </c>
      <c r="F155" s="115">
        <v>6756.707</v>
      </c>
      <c r="G155" s="75"/>
      <c r="H155" s="51">
        <f aca="true" t="shared" si="41" ref="H155:K157">B155/$F155</f>
        <v>0.9298245432279363</v>
      </c>
      <c r="I155" s="134">
        <f t="shared" si="41"/>
        <v>0.07017543605191108</v>
      </c>
      <c r="J155" s="51">
        <f t="shared" si="41"/>
        <v>0.03508771802595554</v>
      </c>
      <c r="K155" s="51">
        <f t="shared" si="41"/>
        <v>0.03508771802595554</v>
      </c>
      <c r="M155" s="39"/>
      <c r="AA155" s="17"/>
    </row>
    <row r="156" spans="1:27" ht="12.75">
      <c r="A156" s="121" t="s">
        <v>633</v>
      </c>
      <c r="B156" s="115">
        <v>11814.36</v>
      </c>
      <c r="C156" s="115">
        <f>D156+E156</f>
        <v>1363.19523</v>
      </c>
      <c r="D156" s="115">
        <v>434.64196</v>
      </c>
      <c r="E156" s="115">
        <v>928.55327</v>
      </c>
      <c r="F156" s="115">
        <v>13177.55</v>
      </c>
      <c r="G156" s="75"/>
      <c r="H156" s="51">
        <f t="shared" si="41"/>
        <v>0.8965520904872303</v>
      </c>
      <c r="I156" s="134">
        <f t="shared" si="41"/>
        <v>0.10344830639989984</v>
      </c>
      <c r="J156" s="51">
        <f t="shared" si="41"/>
        <v>0.032983518180541904</v>
      </c>
      <c r="K156" s="51">
        <f t="shared" si="41"/>
        <v>0.07046478821935792</v>
      </c>
      <c r="M156" s="39"/>
      <c r="AA156" s="17"/>
    </row>
    <row r="157" spans="1:27" ht="12.75">
      <c r="A157" s="121" t="s">
        <v>634</v>
      </c>
      <c r="B157" s="115">
        <v>533.42422</v>
      </c>
      <c r="C157" s="115">
        <f>D157+E157</f>
        <v>59.269358000000004</v>
      </c>
      <c r="D157" s="115">
        <v>19.756453</v>
      </c>
      <c r="E157" s="115">
        <v>39.512905</v>
      </c>
      <c r="F157" s="115">
        <v>592.69358</v>
      </c>
      <c r="G157" s="75"/>
      <c r="H157" s="51">
        <f t="shared" si="41"/>
        <v>0.8999999966255751</v>
      </c>
      <c r="I157" s="134">
        <f t="shared" si="41"/>
        <v>0.1</v>
      </c>
      <c r="J157" s="51">
        <f t="shared" si="41"/>
        <v>0.03333333389573749</v>
      </c>
      <c r="K157" s="51">
        <f t="shared" si="41"/>
        <v>0.06666666610426251</v>
      </c>
      <c r="M157" s="39"/>
      <c r="AA157" s="17"/>
    </row>
    <row r="158" spans="1:27" ht="12.75">
      <c r="A158" s="121" t="s">
        <v>635</v>
      </c>
      <c r="B158" s="115">
        <v>1303.926</v>
      </c>
      <c r="C158" s="115">
        <f t="shared" si="25"/>
        <v>79.02581</v>
      </c>
      <c r="D158" s="115">
        <v>39.512905</v>
      </c>
      <c r="E158" s="115">
        <v>39.512905</v>
      </c>
      <c r="F158" s="115">
        <v>1382.952</v>
      </c>
      <c r="G158" s="75"/>
      <c r="H158" s="51">
        <f aca="true" t="shared" si="42" ref="H158:H173">B158/$F158</f>
        <v>0.9428570188987035</v>
      </c>
      <c r="I158" s="134">
        <f aca="true" t="shared" si="43" ref="I158:I173">C158/$F158</f>
        <v>0.05714284371402623</v>
      </c>
      <c r="J158" s="51">
        <f aca="true" t="shared" si="44" ref="J158:J173">D158/$F158</f>
        <v>0.028571421857013116</v>
      </c>
      <c r="K158" s="51">
        <f aca="true" t="shared" si="45" ref="K158:K173">E158/$F158</f>
        <v>0.028571421857013116</v>
      </c>
      <c r="M158" s="39"/>
      <c r="AA158" s="17"/>
    </row>
    <row r="159" spans="1:27" ht="12.75">
      <c r="A159" s="121" t="s">
        <v>636</v>
      </c>
      <c r="B159" s="115">
        <v>4741.549</v>
      </c>
      <c r="C159" s="115">
        <f t="shared" si="25"/>
        <v>553.18067</v>
      </c>
      <c r="D159" s="115">
        <v>158.05162</v>
      </c>
      <c r="E159" s="115">
        <v>395.12905</v>
      </c>
      <c r="F159" s="115">
        <v>5294.729</v>
      </c>
      <c r="G159" s="75"/>
      <c r="H159" s="51">
        <f t="shared" si="42"/>
        <v>0.8955225092729013</v>
      </c>
      <c r="I159" s="134">
        <f t="shared" si="43"/>
        <v>0.10447761726804147</v>
      </c>
      <c r="J159" s="51">
        <f t="shared" si="44"/>
        <v>0.029850747790868996</v>
      </c>
      <c r="K159" s="51">
        <f t="shared" si="45"/>
        <v>0.07462686947717248</v>
      </c>
      <c r="M159" s="39"/>
      <c r="AA159" s="17"/>
    </row>
    <row r="160" spans="1:27" ht="12.75">
      <c r="A160" s="121" t="s">
        <v>637</v>
      </c>
      <c r="B160" s="115">
        <v>711.23229</v>
      </c>
      <c r="C160" s="115">
        <f t="shared" si="25"/>
        <v>79.02581</v>
      </c>
      <c r="D160" s="115">
        <v>39.512905</v>
      </c>
      <c r="E160" s="115">
        <v>39.512905</v>
      </c>
      <c r="F160" s="115">
        <v>790.2581</v>
      </c>
      <c r="G160" s="75"/>
      <c r="H160" s="51">
        <f t="shared" si="42"/>
        <v>0.9</v>
      </c>
      <c r="I160" s="134">
        <f t="shared" si="43"/>
        <v>0.1</v>
      </c>
      <c r="J160" s="51">
        <f t="shared" si="44"/>
        <v>0.05</v>
      </c>
      <c r="K160" s="51">
        <f t="shared" si="45"/>
        <v>0.05</v>
      </c>
      <c r="M160" s="39"/>
      <c r="AA160" s="17"/>
    </row>
    <row r="161" spans="1:27" ht="12.75">
      <c r="A161" s="121" t="s">
        <v>638</v>
      </c>
      <c r="B161" s="115">
        <v>3022.737</v>
      </c>
      <c r="C161" s="115">
        <f t="shared" si="25"/>
        <v>375.37260000000003</v>
      </c>
      <c r="D161" s="115">
        <v>79.02581</v>
      </c>
      <c r="E161" s="115">
        <v>296.34679</v>
      </c>
      <c r="F161" s="115">
        <v>3398.11</v>
      </c>
      <c r="G161" s="75"/>
      <c r="H161" s="51">
        <f t="shared" si="42"/>
        <v>0.8895347707990618</v>
      </c>
      <c r="I161" s="134">
        <f t="shared" si="43"/>
        <v>0.11046511148844505</v>
      </c>
      <c r="J161" s="51">
        <f t="shared" si="44"/>
        <v>0.023255812790050942</v>
      </c>
      <c r="K161" s="51">
        <f t="shared" si="45"/>
        <v>0.0872092986983941</v>
      </c>
      <c r="M161" s="39"/>
      <c r="AA161" s="17"/>
    </row>
    <row r="162" spans="1:27" ht="25.5">
      <c r="A162" s="122" t="s">
        <v>652</v>
      </c>
      <c r="B162" s="115">
        <v>1224.9</v>
      </c>
      <c r="C162" s="115">
        <f t="shared" si="25"/>
        <v>19.756453</v>
      </c>
      <c r="D162" s="115">
        <v>19.756453</v>
      </c>
      <c r="E162" s="115">
        <v>0</v>
      </c>
      <c r="F162" s="115">
        <v>1244.657</v>
      </c>
      <c r="G162" s="75"/>
      <c r="H162" s="51">
        <f t="shared" si="42"/>
        <v>0.9841265505275753</v>
      </c>
      <c r="I162" s="134">
        <f t="shared" si="43"/>
        <v>0.015873009993918004</v>
      </c>
      <c r="J162" s="51">
        <f t="shared" si="44"/>
        <v>0.015873009993918004</v>
      </c>
      <c r="K162" s="51">
        <f t="shared" si="45"/>
        <v>0</v>
      </c>
      <c r="M162" s="39"/>
      <c r="AA162" s="17"/>
    </row>
    <row r="163" spans="1:27" ht="12.75">
      <c r="A163" s="121" t="s">
        <v>639</v>
      </c>
      <c r="B163" s="115">
        <v>948.30972</v>
      </c>
      <c r="C163" s="115">
        <f t="shared" si="25"/>
        <v>39.512905</v>
      </c>
      <c r="D163" s="115">
        <v>0</v>
      </c>
      <c r="E163" s="115">
        <v>39.512905</v>
      </c>
      <c r="F163" s="115">
        <v>987.822628</v>
      </c>
      <c r="G163" s="75"/>
      <c r="H163" s="51">
        <f t="shared" si="42"/>
        <v>0.9599999970844968</v>
      </c>
      <c r="I163" s="134">
        <f t="shared" si="43"/>
        <v>0.0399999998785207</v>
      </c>
      <c r="J163" s="51">
        <f t="shared" si="44"/>
        <v>0</v>
      </c>
      <c r="K163" s="51">
        <f t="shared" si="45"/>
        <v>0.0399999998785207</v>
      </c>
      <c r="M163" s="39"/>
      <c r="AA163" s="17"/>
    </row>
    <row r="164" spans="1:27" ht="12.75">
      <c r="A164" s="121" t="s">
        <v>640</v>
      </c>
      <c r="B164" s="115">
        <v>1422.465</v>
      </c>
      <c r="C164" s="115">
        <f t="shared" si="25"/>
        <v>39.512906</v>
      </c>
      <c r="D164" s="115">
        <v>19.756453</v>
      </c>
      <c r="E164" s="115">
        <v>19.756453</v>
      </c>
      <c r="F164" s="115">
        <v>1461.977</v>
      </c>
      <c r="G164" s="75"/>
      <c r="H164" s="51">
        <f t="shared" si="42"/>
        <v>0.9729735830317439</v>
      </c>
      <c r="I164" s="134">
        <f t="shared" si="43"/>
        <v>0.027027036677047585</v>
      </c>
      <c r="J164" s="51">
        <f t="shared" si="44"/>
        <v>0.013513518338523793</v>
      </c>
      <c r="K164" s="51">
        <f t="shared" si="45"/>
        <v>0.013513518338523793</v>
      </c>
      <c r="M164" s="39"/>
      <c r="AA164" s="17"/>
    </row>
    <row r="165" spans="1:27" ht="12.75">
      <c r="A165" s="121" t="s">
        <v>641</v>
      </c>
      <c r="B165" s="115">
        <v>2311.505</v>
      </c>
      <c r="C165" s="115">
        <f t="shared" si="25"/>
        <v>138.295168</v>
      </c>
      <c r="D165" s="115">
        <v>79.02581</v>
      </c>
      <c r="E165" s="115">
        <v>59.269358</v>
      </c>
      <c r="F165" s="115">
        <v>2449.8</v>
      </c>
      <c r="G165" s="75"/>
      <c r="H165" s="51">
        <f t="shared" si="42"/>
        <v>0.9435484529349334</v>
      </c>
      <c r="I165" s="134">
        <f t="shared" si="43"/>
        <v>0.05645161564209322</v>
      </c>
      <c r="J165" s="51">
        <f t="shared" si="44"/>
        <v>0.03225806596456854</v>
      </c>
      <c r="K165" s="51">
        <f t="shared" si="45"/>
        <v>0.024193549677524694</v>
      </c>
      <c r="M165" s="39"/>
      <c r="AA165" s="17"/>
    </row>
    <row r="166" spans="1:27" ht="12.75">
      <c r="A166" s="121" t="s">
        <v>642</v>
      </c>
      <c r="B166" s="115">
        <v>2054.671</v>
      </c>
      <c r="C166" s="115">
        <f t="shared" si="25"/>
        <v>197.564526</v>
      </c>
      <c r="D166" s="115">
        <v>177.808073</v>
      </c>
      <c r="E166" s="115">
        <v>19.756453</v>
      </c>
      <c r="F166" s="115">
        <v>2252.236</v>
      </c>
      <c r="G166" s="75"/>
      <c r="H166" s="51">
        <f t="shared" si="42"/>
        <v>0.9122805070161386</v>
      </c>
      <c r="I166" s="134">
        <f t="shared" si="43"/>
        <v>0.08771928252634272</v>
      </c>
      <c r="J166" s="51">
        <f t="shared" si="44"/>
        <v>0.07894735409610716</v>
      </c>
      <c r="K166" s="51">
        <f t="shared" si="45"/>
        <v>0.008771928430235554</v>
      </c>
      <c r="M166" s="39"/>
      <c r="AA166" s="17"/>
    </row>
    <row r="167" spans="1:27" ht="12.75">
      <c r="A167" s="121" t="s">
        <v>643</v>
      </c>
      <c r="B167" s="115">
        <v>1343.439</v>
      </c>
      <c r="C167" s="115">
        <f aca="true" t="shared" si="46" ref="C167:C221">D167+E167</f>
        <v>158.051625</v>
      </c>
      <c r="D167" s="115">
        <v>39.512905</v>
      </c>
      <c r="E167" s="115">
        <v>118.53872</v>
      </c>
      <c r="F167" s="115">
        <v>1501.49</v>
      </c>
      <c r="G167" s="75"/>
      <c r="H167" s="51">
        <f t="shared" si="42"/>
        <v>0.8947372276871641</v>
      </c>
      <c r="I167" s="134">
        <f t="shared" si="43"/>
        <v>0.10526318856602442</v>
      </c>
      <c r="J167" s="51">
        <f t="shared" si="44"/>
        <v>0.026315796308999728</v>
      </c>
      <c r="K167" s="51">
        <f t="shared" si="45"/>
        <v>0.07894739225702468</v>
      </c>
      <c r="M167" s="39"/>
      <c r="AA167" s="17"/>
    </row>
    <row r="168" spans="1:27" ht="12.75">
      <c r="A168" s="121" t="s">
        <v>644</v>
      </c>
      <c r="B168" s="115">
        <v>3022.737</v>
      </c>
      <c r="C168" s="115">
        <f t="shared" si="46"/>
        <v>197.564528</v>
      </c>
      <c r="D168" s="115">
        <v>138.29517</v>
      </c>
      <c r="E168" s="115">
        <v>59.269358</v>
      </c>
      <c r="F168" s="115">
        <v>3220.302</v>
      </c>
      <c r="G168" s="75"/>
      <c r="H168" s="51">
        <f t="shared" si="42"/>
        <v>0.9386501638666187</v>
      </c>
      <c r="I168" s="134">
        <f t="shared" si="43"/>
        <v>0.06134968956327698</v>
      </c>
      <c r="J168" s="51">
        <f t="shared" si="44"/>
        <v>0.04294478281850585</v>
      </c>
      <c r="K168" s="51">
        <f t="shared" si="45"/>
        <v>0.01840490674477114</v>
      </c>
      <c r="M168" s="39"/>
      <c r="AA168" s="17"/>
    </row>
    <row r="169" spans="1:27" ht="12.75">
      <c r="A169" s="124" t="s">
        <v>646</v>
      </c>
      <c r="B169" s="73">
        <v>1224.9</v>
      </c>
      <c r="C169" s="73">
        <f t="shared" si="46"/>
        <v>414.88550999999995</v>
      </c>
      <c r="D169" s="73">
        <v>197.56453</v>
      </c>
      <c r="E169" s="73">
        <v>217.32098</v>
      </c>
      <c r="F169" s="73">
        <v>1639.786</v>
      </c>
      <c r="G169" s="74"/>
      <c r="H169" s="62">
        <f t="shared" si="42"/>
        <v>0.7469877166898607</v>
      </c>
      <c r="I169" s="135">
        <f t="shared" si="43"/>
        <v>0.2530119844906591</v>
      </c>
      <c r="J169" s="62">
        <f t="shared" si="44"/>
        <v>0.12048189824769817</v>
      </c>
      <c r="K169" s="62">
        <f t="shared" si="45"/>
        <v>0.13253008624296095</v>
      </c>
      <c r="M169" s="39"/>
      <c r="AA169" s="17"/>
    </row>
    <row r="170" spans="1:27" ht="25.5">
      <c r="A170" s="122" t="s">
        <v>651</v>
      </c>
      <c r="B170" s="115">
        <v>1738.568</v>
      </c>
      <c r="C170" s="115">
        <f t="shared" si="46"/>
        <v>98.782263</v>
      </c>
      <c r="D170" s="115">
        <v>39.512905</v>
      </c>
      <c r="E170" s="115">
        <v>59.269358</v>
      </c>
      <c r="F170" s="115">
        <v>1837.35</v>
      </c>
      <c r="G170" s="75"/>
      <c r="H170" s="51">
        <f t="shared" si="42"/>
        <v>0.9462366995945247</v>
      </c>
      <c r="I170" s="134">
        <f t="shared" si="43"/>
        <v>0.05376344354641195</v>
      </c>
      <c r="J170" s="51">
        <f t="shared" si="44"/>
        <v>0.02150537730971236</v>
      </c>
      <c r="K170" s="51">
        <f t="shared" si="45"/>
        <v>0.03225806623669959</v>
      </c>
      <c r="M170" s="39"/>
      <c r="AA170" s="17"/>
    </row>
    <row r="171" spans="1:27" ht="12.75">
      <c r="A171" s="121" t="s">
        <v>645</v>
      </c>
      <c r="B171" s="115">
        <v>2054.671</v>
      </c>
      <c r="C171" s="115">
        <f t="shared" si="46"/>
        <v>296.34679</v>
      </c>
      <c r="D171" s="115">
        <v>79.02581</v>
      </c>
      <c r="E171" s="115">
        <v>217.32098</v>
      </c>
      <c r="F171" s="115">
        <v>2351.018</v>
      </c>
      <c r="G171" s="75"/>
      <c r="H171" s="51">
        <f t="shared" si="42"/>
        <v>0.8739494976218811</v>
      </c>
      <c r="I171" s="134">
        <f t="shared" si="43"/>
        <v>0.12605041305511058</v>
      </c>
      <c r="J171" s="51">
        <f t="shared" si="44"/>
        <v>0.03361344319779772</v>
      </c>
      <c r="K171" s="51">
        <f t="shared" si="45"/>
        <v>0.09243696985731287</v>
      </c>
      <c r="M171" s="39"/>
      <c r="AA171" s="17"/>
    </row>
    <row r="172" spans="1:27" ht="25.5">
      <c r="A172" s="122" t="s">
        <v>653</v>
      </c>
      <c r="B172" s="115">
        <v>454.39841</v>
      </c>
      <c r="C172" s="115">
        <f t="shared" si="46"/>
        <v>59.269358000000004</v>
      </c>
      <c r="D172" s="115">
        <v>19.756453</v>
      </c>
      <c r="E172" s="115">
        <v>39.512905</v>
      </c>
      <c r="F172" s="115">
        <v>513.66777</v>
      </c>
      <c r="G172" s="75"/>
      <c r="H172" s="51">
        <f t="shared" si="42"/>
        <v>0.88461538087157</v>
      </c>
      <c r="I172" s="134">
        <f t="shared" si="43"/>
        <v>0.1153846152348628</v>
      </c>
      <c r="J172" s="51">
        <f t="shared" si="44"/>
        <v>0.038461539060548805</v>
      </c>
      <c r="K172" s="51">
        <f t="shared" si="45"/>
        <v>0.076923076174314</v>
      </c>
      <c r="M172" s="39"/>
      <c r="AA172" s="17"/>
    </row>
    <row r="173" spans="1:27" s="12" customFormat="1" ht="12.75">
      <c r="A173" s="119" t="s">
        <v>424</v>
      </c>
      <c r="B173" s="120">
        <f>SUM(B155:B172)</f>
        <v>46210.34464000001</v>
      </c>
      <c r="C173" s="120">
        <f>SUM(C155:C172)</f>
        <v>4642.766369999999</v>
      </c>
      <c r="D173" s="120">
        <f>SUM(D155:D172)</f>
        <v>1817.5936450000004</v>
      </c>
      <c r="E173" s="120">
        <f>SUM(E155:E172)</f>
        <v>2825.172725</v>
      </c>
      <c r="F173" s="120">
        <f>SUM(F155:F172)</f>
        <v>50853.106078</v>
      </c>
      <c r="G173" s="59"/>
      <c r="H173" s="69">
        <f t="shared" si="42"/>
        <v>0.9087025002783747</v>
      </c>
      <c r="I173" s="136">
        <f t="shared" si="43"/>
        <v>0.09129759670685184</v>
      </c>
      <c r="J173" s="69">
        <f t="shared" si="44"/>
        <v>0.035742037904471786</v>
      </c>
      <c r="K173" s="69">
        <f t="shared" si="45"/>
        <v>0.05555555880238006</v>
      </c>
      <c r="L173" s="64"/>
      <c r="M173" s="39"/>
      <c r="Y173" s="40"/>
      <c r="Z173" s="40"/>
      <c r="AA173" s="52"/>
    </row>
    <row r="174" spans="1:27" ht="12.75">
      <c r="A174" s="128"/>
      <c r="B174" s="115"/>
      <c r="C174" s="115"/>
      <c r="D174" s="115"/>
      <c r="E174" s="115"/>
      <c r="F174" s="115"/>
      <c r="G174" s="75"/>
      <c r="H174" s="71"/>
      <c r="I174" s="137"/>
      <c r="J174" s="71"/>
      <c r="K174" s="71"/>
      <c r="M174" s="39"/>
      <c r="AA174" s="17"/>
    </row>
    <row r="175" spans="1:27" ht="15">
      <c r="A175" s="112" t="s">
        <v>603</v>
      </c>
      <c r="B175" s="115"/>
      <c r="C175" s="115"/>
      <c r="D175" s="115"/>
      <c r="E175" s="115"/>
      <c r="F175" s="115"/>
      <c r="G175" s="75"/>
      <c r="H175" s="71"/>
      <c r="I175" s="137"/>
      <c r="J175" s="71"/>
      <c r="K175" s="71"/>
      <c r="M175" s="39"/>
      <c r="AA175" s="17"/>
    </row>
    <row r="176" spans="1:27" ht="12.75">
      <c r="A176" s="121" t="s">
        <v>654</v>
      </c>
      <c r="B176" s="115">
        <v>928.55327</v>
      </c>
      <c r="C176" s="115">
        <f t="shared" si="46"/>
        <v>59.269358000000004</v>
      </c>
      <c r="D176" s="115">
        <v>39.512905</v>
      </c>
      <c r="E176" s="115">
        <v>19.756453</v>
      </c>
      <c r="F176" s="115">
        <v>987.822628</v>
      </c>
      <c r="G176" s="75"/>
      <c r="H176" s="51">
        <f aca="true" t="shared" si="47" ref="H176:H205">B176/$F176</f>
        <v>0.9399999996760552</v>
      </c>
      <c r="I176" s="134">
        <f aca="true" t="shared" si="48" ref="I176:I205">C176/$F176</f>
        <v>0.0600000003239448</v>
      </c>
      <c r="J176" s="51">
        <f aca="true" t="shared" si="49" ref="J176:J205">D176/$F176</f>
        <v>0.0399999998785207</v>
      </c>
      <c r="K176" s="51">
        <f aca="true" t="shared" si="50" ref="K176:K205">E176/$F176</f>
        <v>0.020000000445424094</v>
      </c>
      <c r="M176" s="39"/>
      <c r="AA176" s="17"/>
    </row>
    <row r="177" spans="1:27" ht="12.75">
      <c r="A177" s="121" t="s">
        <v>655</v>
      </c>
      <c r="B177" s="115">
        <v>2133.697</v>
      </c>
      <c r="C177" s="115">
        <f t="shared" si="46"/>
        <v>217.3209828</v>
      </c>
      <c r="D177" s="115">
        <v>118.53872</v>
      </c>
      <c r="E177" s="115">
        <v>98.7822628</v>
      </c>
      <c r="F177" s="115">
        <v>2351.018</v>
      </c>
      <c r="G177" s="75"/>
      <c r="H177" s="51">
        <f t="shared" si="47"/>
        <v>0.907563021635734</v>
      </c>
      <c r="I177" s="134">
        <f t="shared" si="48"/>
        <v>0.09243697104828631</v>
      </c>
      <c r="J177" s="51">
        <f t="shared" si="49"/>
        <v>0.050420166923434866</v>
      </c>
      <c r="K177" s="51">
        <f t="shared" si="50"/>
        <v>0.042016804124851447</v>
      </c>
      <c r="M177" s="39"/>
      <c r="AA177" s="17"/>
    </row>
    <row r="178" spans="1:27" ht="12.75">
      <c r="A178" s="121" t="s">
        <v>656</v>
      </c>
      <c r="B178" s="115">
        <v>1323.682</v>
      </c>
      <c r="C178" s="115">
        <f t="shared" si="46"/>
        <v>59.269358000000004</v>
      </c>
      <c r="D178" s="115">
        <v>19.756453</v>
      </c>
      <c r="E178" s="115">
        <v>39.512905</v>
      </c>
      <c r="F178" s="115">
        <v>1382.952</v>
      </c>
      <c r="G178" s="75"/>
      <c r="H178" s="51">
        <f t="shared" si="47"/>
        <v>0.9571424026285801</v>
      </c>
      <c r="I178" s="134">
        <f t="shared" si="48"/>
        <v>0.04285713314706512</v>
      </c>
      <c r="J178" s="51">
        <f t="shared" si="49"/>
        <v>0.014285711290052005</v>
      </c>
      <c r="K178" s="51">
        <f t="shared" si="50"/>
        <v>0.028571421857013116</v>
      </c>
      <c r="M178" s="39"/>
      <c r="AA178" s="17"/>
    </row>
    <row r="179" spans="1:27" ht="12.75">
      <c r="A179" s="121" t="s">
        <v>657</v>
      </c>
      <c r="B179" s="115">
        <v>553.18067</v>
      </c>
      <c r="C179" s="115">
        <f t="shared" si="46"/>
        <v>19.756453</v>
      </c>
      <c r="D179" s="115">
        <v>19.756453</v>
      </c>
      <c r="E179" s="115">
        <v>0</v>
      </c>
      <c r="F179" s="115">
        <v>572.93712</v>
      </c>
      <c r="G179" s="75"/>
      <c r="H179" s="51">
        <f t="shared" si="47"/>
        <v>0.965517245592326</v>
      </c>
      <c r="I179" s="134">
        <f t="shared" si="48"/>
        <v>0.03448275964385062</v>
      </c>
      <c r="J179" s="51">
        <f t="shared" si="49"/>
        <v>0.03448275964385062</v>
      </c>
      <c r="K179" s="51">
        <f t="shared" si="50"/>
        <v>0</v>
      </c>
      <c r="M179" s="39"/>
      <c r="AA179" s="17"/>
    </row>
    <row r="180" spans="1:27" ht="12.75">
      <c r="A180" s="121" t="s">
        <v>658</v>
      </c>
      <c r="B180" s="115">
        <v>3457.3792</v>
      </c>
      <c r="C180" s="115">
        <f t="shared" si="46"/>
        <v>316.10324</v>
      </c>
      <c r="D180" s="115">
        <v>237.07743</v>
      </c>
      <c r="E180" s="115">
        <v>79.02581</v>
      </c>
      <c r="F180" s="115">
        <v>3773.482</v>
      </c>
      <c r="G180" s="75"/>
      <c r="H180" s="51">
        <f t="shared" si="47"/>
        <v>0.9162304736050152</v>
      </c>
      <c r="I180" s="134">
        <f t="shared" si="48"/>
        <v>0.08376964299816457</v>
      </c>
      <c r="J180" s="51">
        <f t="shared" si="49"/>
        <v>0.06282723224862342</v>
      </c>
      <c r="K180" s="51">
        <f t="shared" si="50"/>
        <v>0.020942410749541143</v>
      </c>
      <c r="M180" s="39"/>
      <c r="AA180" s="17"/>
    </row>
    <row r="181" spans="1:27" ht="12.75">
      <c r="A181" s="124" t="s">
        <v>659</v>
      </c>
      <c r="B181" s="73">
        <v>9186.75</v>
      </c>
      <c r="C181" s="73">
        <f t="shared" si="46"/>
        <v>2113.940555</v>
      </c>
      <c r="D181" s="73">
        <v>1303.926</v>
      </c>
      <c r="E181" s="73">
        <v>810.014555</v>
      </c>
      <c r="F181" s="73">
        <v>11300.69</v>
      </c>
      <c r="G181" s="74"/>
      <c r="H181" s="62">
        <f t="shared" si="47"/>
        <v>0.8129370861425276</v>
      </c>
      <c r="I181" s="135">
        <f t="shared" si="48"/>
        <v>0.1870629629695178</v>
      </c>
      <c r="J181" s="62">
        <f t="shared" si="49"/>
        <v>0.11538463580542425</v>
      </c>
      <c r="K181" s="62">
        <f t="shared" si="50"/>
        <v>0.07167832716409352</v>
      </c>
      <c r="M181" s="39"/>
      <c r="AA181" s="17"/>
    </row>
    <row r="182" spans="1:27" ht="12.75">
      <c r="A182" s="121" t="s">
        <v>61</v>
      </c>
      <c r="B182" s="115">
        <v>1126.1178</v>
      </c>
      <c r="C182" s="115">
        <f t="shared" si="46"/>
        <v>79.02581</v>
      </c>
      <c r="D182" s="115">
        <v>39.512905</v>
      </c>
      <c r="E182" s="115">
        <v>39.512905</v>
      </c>
      <c r="F182" s="115">
        <v>1205.144</v>
      </c>
      <c r="G182" s="75"/>
      <c r="H182" s="51">
        <f t="shared" si="47"/>
        <v>0.9344259275240138</v>
      </c>
      <c r="I182" s="134">
        <f t="shared" si="48"/>
        <v>0.0655737488632064</v>
      </c>
      <c r="J182" s="51">
        <f t="shared" si="49"/>
        <v>0.0327868744316032</v>
      </c>
      <c r="K182" s="51">
        <f t="shared" si="50"/>
        <v>0.0327868744316032</v>
      </c>
      <c r="M182" s="39"/>
      <c r="AA182" s="17"/>
    </row>
    <row r="183" spans="1:27" ht="12.75">
      <c r="A183" s="121" t="s">
        <v>660</v>
      </c>
      <c r="B183" s="115">
        <v>177.808073</v>
      </c>
      <c r="C183" s="115">
        <f t="shared" si="46"/>
        <v>0</v>
      </c>
      <c r="D183" s="115">
        <v>0</v>
      </c>
      <c r="E183" s="115">
        <v>0</v>
      </c>
      <c r="F183" s="115">
        <v>177.808073</v>
      </c>
      <c r="G183" s="75"/>
      <c r="H183" s="51">
        <f t="shared" si="47"/>
        <v>1</v>
      </c>
      <c r="I183" s="134">
        <f t="shared" si="48"/>
        <v>0</v>
      </c>
      <c r="J183" s="51">
        <f t="shared" si="49"/>
        <v>0</v>
      </c>
      <c r="K183" s="51">
        <f t="shared" si="50"/>
        <v>0</v>
      </c>
      <c r="M183" s="39"/>
      <c r="AA183" s="17"/>
    </row>
    <row r="184" spans="1:27" ht="12.75">
      <c r="A184" s="121" t="s">
        <v>661</v>
      </c>
      <c r="B184" s="115">
        <v>36529.68</v>
      </c>
      <c r="C184" s="115">
        <f t="shared" si="46"/>
        <v>3358.5969999999998</v>
      </c>
      <c r="D184" s="115">
        <v>1521.247</v>
      </c>
      <c r="E184" s="115">
        <v>1837.35</v>
      </c>
      <c r="F184" s="115">
        <v>39888.28</v>
      </c>
      <c r="G184" s="75"/>
      <c r="H184" s="51">
        <f t="shared" si="47"/>
        <v>0.9157998289221797</v>
      </c>
      <c r="I184" s="134">
        <f t="shared" si="48"/>
        <v>0.08420009586775865</v>
      </c>
      <c r="J184" s="51">
        <f t="shared" si="49"/>
        <v>0.038137693578163816</v>
      </c>
      <c r="K184" s="51">
        <f t="shared" si="50"/>
        <v>0.046062402289594837</v>
      </c>
      <c r="M184" s="39"/>
      <c r="AA184" s="17"/>
    </row>
    <row r="185" spans="1:27" ht="12.75">
      <c r="A185" s="121" t="s">
        <v>662</v>
      </c>
      <c r="B185" s="115">
        <v>197.56453</v>
      </c>
      <c r="C185" s="115">
        <f t="shared" si="46"/>
        <v>0</v>
      </c>
      <c r="D185" s="115">
        <v>0</v>
      </c>
      <c r="E185" s="115">
        <v>0</v>
      </c>
      <c r="F185" s="115">
        <v>197.56453</v>
      </c>
      <c r="G185" s="75"/>
      <c r="H185" s="51">
        <f t="shared" si="47"/>
        <v>1</v>
      </c>
      <c r="I185" s="134">
        <f t="shared" si="48"/>
        <v>0</v>
      </c>
      <c r="J185" s="51">
        <f t="shared" si="49"/>
        <v>0</v>
      </c>
      <c r="K185" s="51">
        <f t="shared" si="50"/>
        <v>0</v>
      </c>
      <c r="M185" s="39"/>
      <c r="AA185" s="17"/>
    </row>
    <row r="186" spans="1:27" ht="12.75">
      <c r="A186" s="121" t="s">
        <v>663</v>
      </c>
      <c r="B186" s="115">
        <v>987.822628</v>
      </c>
      <c r="C186" s="115">
        <f aca="true" t="shared" si="51" ref="C186:C193">D186+E186</f>
        <v>98.782263</v>
      </c>
      <c r="D186" s="115">
        <v>19.756453</v>
      </c>
      <c r="E186" s="115">
        <v>79.02581</v>
      </c>
      <c r="F186" s="115">
        <v>1086.605</v>
      </c>
      <c r="G186" s="75"/>
      <c r="H186" s="51">
        <f aca="true" t="shared" si="52" ref="H186:K193">B186/$F186</f>
        <v>0.909090817730454</v>
      </c>
      <c r="I186" s="134">
        <f t="shared" si="52"/>
        <v>0.09090908195710493</v>
      </c>
      <c r="J186" s="51">
        <f t="shared" si="52"/>
        <v>0.018181816759540035</v>
      </c>
      <c r="K186" s="51">
        <f t="shared" si="52"/>
        <v>0.0727272651975649</v>
      </c>
      <c r="M186" s="39"/>
      <c r="AA186" s="17"/>
    </row>
    <row r="187" spans="1:27" ht="12.75">
      <c r="A187" s="121" t="s">
        <v>664</v>
      </c>
      <c r="B187" s="115">
        <v>2212.723</v>
      </c>
      <c r="C187" s="115">
        <f t="shared" si="51"/>
        <v>197.564525</v>
      </c>
      <c r="D187" s="115">
        <v>39.512905</v>
      </c>
      <c r="E187" s="115">
        <v>158.05162</v>
      </c>
      <c r="F187" s="115">
        <v>2410.287</v>
      </c>
      <c r="G187" s="75"/>
      <c r="H187" s="51">
        <f t="shared" si="52"/>
        <v>0.9180329977301459</v>
      </c>
      <c r="I187" s="134">
        <f t="shared" si="52"/>
        <v>0.0819672200862387</v>
      </c>
      <c r="J187" s="51">
        <f t="shared" si="52"/>
        <v>0.01639344401724774</v>
      </c>
      <c r="K187" s="51">
        <f t="shared" si="52"/>
        <v>0.06557377606899097</v>
      </c>
      <c r="M187" s="39"/>
      <c r="AA187" s="17"/>
    </row>
    <row r="188" spans="1:27" ht="12.75">
      <c r="A188" s="124" t="s">
        <v>665</v>
      </c>
      <c r="B188" s="73">
        <v>98.7822628</v>
      </c>
      <c r="C188" s="73">
        <f t="shared" si="51"/>
        <v>19.756453</v>
      </c>
      <c r="D188" s="73">
        <v>0</v>
      </c>
      <c r="E188" s="73">
        <v>19.756453</v>
      </c>
      <c r="F188" s="73">
        <v>118.53872</v>
      </c>
      <c r="G188" s="74"/>
      <c r="H188" s="62">
        <f t="shared" si="52"/>
        <v>0.8333333007138933</v>
      </c>
      <c r="I188" s="135">
        <f t="shared" si="52"/>
        <v>0.16666666385464599</v>
      </c>
      <c r="J188" s="62">
        <f t="shared" si="52"/>
        <v>0</v>
      </c>
      <c r="K188" s="62">
        <f t="shared" si="52"/>
        <v>0.16666666385464599</v>
      </c>
      <c r="M188" s="39"/>
      <c r="AA188" s="17"/>
    </row>
    <row r="189" spans="1:27" ht="12.75">
      <c r="A189" s="121" t="s">
        <v>666</v>
      </c>
      <c r="B189" s="115">
        <v>138.29517</v>
      </c>
      <c r="C189" s="115">
        <f t="shared" si="51"/>
        <v>19.756453</v>
      </c>
      <c r="D189" s="115">
        <v>0</v>
      </c>
      <c r="E189" s="115">
        <v>19.756453</v>
      </c>
      <c r="F189" s="115">
        <v>158.05162</v>
      </c>
      <c r="G189" s="75"/>
      <c r="H189" s="51">
        <f t="shared" si="52"/>
        <v>0.8750000158176171</v>
      </c>
      <c r="I189" s="134">
        <f t="shared" si="52"/>
        <v>0.12500000316352342</v>
      </c>
      <c r="J189" s="51">
        <f t="shared" si="52"/>
        <v>0</v>
      </c>
      <c r="K189" s="51">
        <f t="shared" si="52"/>
        <v>0.12500000316352342</v>
      </c>
      <c r="M189" s="39"/>
      <c r="AA189" s="17"/>
    </row>
    <row r="190" spans="1:27" ht="12.75">
      <c r="A190" s="121" t="s">
        <v>667</v>
      </c>
      <c r="B190" s="115">
        <v>1817.594</v>
      </c>
      <c r="C190" s="115">
        <f t="shared" si="51"/>
        <v>158.051623</v>
      </c>
      <c r="D190" s="115">
        <v>138.29517</v>
      </c>
      <c r="E190" s="115">
        <v>19.756453</v>
      </c>
      <c r="F190" s="115">
        <v>1975.645</v>
      </c>
      <c r="G190" s="75"/>
      <c r="H190" s="51">
        <f t="shared" si="52"/>
        <v>0.9200003036982859</v>
      </c>
      <c r="I190" s="134">
        <f t="shared" si="52"/>
        <v>0.08000001164176763</v>
      </c>
      <c r="J190" s="51">
        <f t="shared" si="52"/>
        <v>0.0700000101232762</v>
      </c>
      <c r="K190" s="51">
        <f t="shared" si="52"/>
        <v>0.01000000151849143</v>
      </c>
      <c r="M190" s="39"/>
      <c r="AA190" s="17"/>
    </row>
    <row r="191" spans="1:27" ht="12.75">
      <c r="A191" s="121" t="s">
        <v>668</v>
      </c>
      <c r="B191" s="115">
        <v>1620.029</v>
      </c>
      <c r="C191" s="115">
        <f t="shared" si="51"/>
        <v>0</v>
      </c>
      <c r="D191" s="115">
        <v>0</v>
      </c>
      <c r="E191" s="115">
        <v>0</v>
      </c>
      <c r="F191" s="115">
        <v>1620.029</v>
      </c>
      <c r="G191" s="75"/>
      <c r="H191" s="51">
        <f t="shared" si="52"/>
        <v>1</v>
      </c>
      <c r="I191" s="134">
        <f t="shared" si="52"/>
        <v>0</v>
      </c>
      <c r="J191" s="51">
        <f t="shared" si="52"/>
        <v>0</v>
      </c>
      <c r="K191" s="51">
        <f t="shared" si="52"/>
        <v>0</v>
      </c>
      <c r="M191" s="39"/>
      <c r="AA191" s="17"/>
    </row>
    <row r="192" spans="1:27" ht="12.75">
      <c r="A192" s="121" t="s">
        <v>669</v>
      </c>
      <c r="B192" s="115">
        <v>1185.387</v>
      </c>
      <c r="C192" s="115">
        <f t="shared" si="51"/>
        <v>138.2951678</v>
      </c>
      <c r="D192" s="115">
        <v>39.512905</v>
      </c>
      <c r="E192" s="115">
        <v>98.7822628</v>
      </c>
      <c r="F192" s="115">
        <v>1323.682</v>
      </c>
      <c r="G192" s="75"/>
      <c r="H192" s="51">
        <f t="shared" si="52"/>
        <v>0.8955224895405391</v>
      </c>
      <c r="I192" s="134">
        <f t="shared" si="52"/>
        <v>0.10447763722706813</v>
      </c>
      <c r="J192" s="51">
        <f t="shared" si="52"/>
        <v>0.029850753428693602</v>
      </c>
      <c r="K192" s="51">
        <f t="shared" si="52"/>
        <v>0.07462688379837454</v>
      </c>
      <c r="M192" s="39"/>
      <c r="AA192" s="17"/>
    </row>
    <row r="193" spans="1:27" ht="12.75">
      <c r="A193" s="121" t="s">
        <v>670</v>
      </c>
      <c r="B193" s="115">
        <v>1481.734</v>
      </c>
      <c r="C193" s="115">
        <f t="shared" si="51"/>
        <v>0</v>
      </c>
      <c r="D193" s="115">
        <v>0</v>
      </c>
      <c r="E193" s="115">
        <v>0</v>
      </c>
      <c r="F193" s="115">
        <v>1481.734</v>
      </c>
      <c r="G193" s="75"/>
      <c r="H193" s="51">
        <f t="shared" si="52"/>
        <v>1</v>
      </c>
      <c r="I193" s="134">
        <f t="shared" si="52"/>
        <v>0</v>
      </c>
      <c r="J193" s="51">
        <f t="shared" si="52"/>
        <v>0</v>
      </c>
      <c r="K193" s="51">
        <f t="shared" si="52"/>
        <v>0</v>
      </c>
      <c r="M193" s="39"/>
      <c r="AA193" s="17"/>
    </row>
    <row r="194" spans="1:27" ht="12.75">
      <c r="A194" s="121" t="s">
        <v>17</v>
      </c>
      <c r="B194" s="115">
        <v>296.34679</v>
      </c>
      <c r="C194" s="115">
        <f t="shared" si="46"/>
        <v>39.512906</v>
      </c>
      <c r="D194" s="115">
        <v>19.756453</v>
      </c>
      <c r="E194" s="115">
        <v>19.756453</v>
      </c>
      <c r="F194" s="115">
        <v>335.85969</v>
      </c>
      <c r="G194" s="75"/>
      <c r="H194" s="51">
        <f t="shared" si="47"/>
        <v>0.8823529551879239</v>
      </c>
      <c r="I194" s="134">
        <f t="shared" si="48"/>
        <v>0.11764706267667907</v>
      </c>
      <c r="J194" s="51">
        <f t="shared" si="49"/>
        <v>0.058823531338339535</v>
      </c>
      <c r="K194" s="51">
        <f t="shared" si="50"/>
        <v>0.058823531338339535</v>
      </c>
      <c r="M194" s="39"/>
      <c r="AA194" s="17"/>
    </row>
    <row r="195" spans="1:27" ht="12.75">
      <c r="A195" s="121" t="s">
        <v>671</v>
      </c>
      <c r="B195" s="115">
        <v>4030.316</v>
      </c>
      <c r="C195" s="115">
        <f t="shared" si="46"/>
        <v>493.91132000000005</v>
      </c>
      <c r="D195" s="115">
        <v>217.32098</v>
      </c>
      <c r="E195" s="115">
        <v>276.59034</v>
      </c>
      <c r="F195" s="115">
        <v>4524.228</v>
      </c>
      <c r="G195" s="75"/>
      <c r="H195" s="51">
        <f t="shared" si="47"/>
        <v>0.890829551472649</v>
      </c>
      <c r="I195" s="134">
        <f t="shared" si="48"/>
        <v>0.10917029822546521</v>
      </c>
      <c r="J195" s="51">
        <f t="shared" si="49"/>
        <v>0.048034931042378944</v>
      </c>
      <c r="K195" s="51">
        <f t="shared" si="50"/>
        <v>0.06113536718308627</v>
      </c>
      <c r="M195" s="39"/>
      <c r="AA195" s="17"/>
    </row>
    <row r="196" spans="1:27" ht="12.75">
      <c r="A196" s="121" t="s">
        <v>672</v>
      </c>
      <c r="B196" s="115">
        <v>1560.76</v>
      </c>
      <c r="C196" s="115">
        <f t="shared" si="46"/>
        <v>98.782263</v>
      </c>
      <c r="D196" s="115">
        <v>79.02581</v>
      </c>
      <c r="E196" s="115">
        <v>19.756453</v>
      </c>
      <c r="F196" s="115">
        <v>1659.542</v>
      </c>
      <c r="G196" s="75"/>
      <c r="H196" s="51">
        <f t="shared" si="47"/>
        <v>0.9404763482936859</v>
      </c>
      <c r="I196" s="134">
        <f t="shared" si="48"/>
        <v>0.0595238101837736</v>
      </c>
      <c r="J196" s="51">
        <f t="shared" si="49"/>
        <v>0.047619047905988525</v>
      </c>
      <c r="K196" s="51">
        <f t="shared" si="50"/>
        <v>0.011904762277785077</v>
      </c>
      <c r="M196" s="39"/>
      <c r="AA196" s="17"/>
    </row>
    <row r="197" spans="1:27" ht="12.75">
      <c r="A197" s="121" t="s">
        <v>673</v>
      </c>
      <c r="B197" s="115">
        <v>4089.586</v>
      </c>
      <c r="C197" s="115">
        <f t="shared" si="46"/>
        <v>454.39841</v>
      </c>
      <c r="D197" s="115">
        <v>296.34679</v>
      </c>
      <c r="E197" s="115">
        <v>158.05162</v>
      </c>
      <c r="F197" s="115">
        <v>4543.984</v>
      </c>
      <c r="G197" s="75"/>
      <c r="H197" s="51">
        <f t="shared" si="47"/>
        <v>0.9000000880284789</v>
      </c>
      <c r="I197" s="134">
        <f t="shared" si="48"/>
        <v>0.10000000220071197</v>
      </c>
      <c r="J197" s="51">
        <f t="shared" si="49"/>
        <v>0.06521739293096102</v>
      </c>
      <c r="K197" s="51">
        <f t="shared" si="50"/>
        <v>0.03478260926975095</v>
      </c>
      <c r="M197" s="39"/>
      <c r="AA197" s="17"/>
    </row>
    <row r="198" spans="1:27" ht="12.75">
      <c r="A198" s="121" t="s">
        <v>674</v>
      </c>
      <c r="B198" s="115">
        <v>2311.505</v>
      </c>
      <c r="C198" s="115">
        <f t="shared" si="46"/>
        <v>98.782263</v>
      </c>
      <c r="D198" s="115">
        <v>59.269358</v>
      </c>
      <c r="E198" s="115">
        <v>39.512905</v>
      </c>
      <c r="F198" s="115">
        <v>2410.287</v>
      </c>
      <c r="G198" s="75"/>
      <c r="H198" s="51">
        <f t="shared" si="47"/>
        <v>0.959016498865073</v>
      </c>
      <c r="I198" s="134">
        <f t="shared" si="48"/>
        <v>0.040983610250563525</v>
      </c>
      <c r="J198" s="51">
        <f t="shared" si="49"/>
        <v>0.024590166233315783</v>
      </c>
      <c r="K198" s="51">
        <f t="shared" si="50"/>
        <v>0.01639344401724774</v>
      </c>
      <c r="M198" s="39"/>
      <c r="AA198" s="17"/>
    </row>
    <row r="199" spans="1:27" ht="12.75">
      <c r="A199" s="121" t="s">
        <v>675</v>
      </c>
      <c r="B199" s="115">
        <v>5847.91</v>
      </c>
      <c r="C199" s="115">
        <f t="shared" si="46"/>
        <v>395.129053</v>
      </c>
      <c r="D199" s="115">
        <v>217.32098</v>
      </c>
      <c r="E199" s="115">
        <v>177.808073</v>
      </c>
      <c r="F199" s="115">
        <v>6243.039</v>
      </c>
      <c r="G199" s="75"/>
      <c r="H199" s="51">
        <f t="shared" si="47"/>
        <v>0.9367088688697924</v>
      </c>
      <c r="I199" s="134">
        <f t="shared" si="48"/>
        <v>0.0632911396196628</v>
      </c>
      <c r="J199" s="51">
        <f t="shared" si="49"/>
        <v>0.03481012692696618</v>
      </c>
      <c r="K199" s="51">
        <f t="shared" si="50"/>
        <v>0.02848101269269662</v>
      </c>
      <c r="M199" s="39"/>
      <c r="AA199" s="17"/>
    </row>
    <row r="200" spans="1:27" ht="12.75">
      <c r="A200" s="121" t="s">
        <v>676</v>
      </c>
      <c r="B200" s="115">
        <v>8416.249</v>
      </c>
      <c r="C200" s="115">
        <f t="shared" si="46"/>
        <v>691.4758400000001</v>
      </c>
      <c r="D200" s="115">
        <v>395.12905</v>
      </c>
      <c r="E200" s="115">
        <v>296.34679</v>
      </c>
      <c r="F200" s="115">
        <v>9107.725</v>
      </c>
      <c r="G200" s="75"/>
      <c r="H200" s="51">
        <f t="shared" si="47"/>
        <v>0.92407807657785</v>
      </c>
      <c r="I200" s="134">
        <f t="shared" si="48"/>
        <v>0.07592190585464538</v>
      </c>
      <c r="J200" s="51">
        <f t="shared" si="49"/>
        <v>0.04338394604580178</v>
      </c>
      <c r="K200" s="51">
        <f t="shared" si="50"/>
        <v>0.03253795980884359</v>
      </c>
      <c r="M200" s="39"/>
      <c r="AA200" s="17"/>
    </row>
    <row r="201" spans="1:27" ht="12.75">
      <c r="A201" s="121" t="s">
        <v>1</v>
      </c>
      <c r="B201" s="115">
        <v>2568.339</v>
      </c>
      <c r="C201" s="115">
        <f t="shared" si="46"/>
        <v>138.295168</v>
      </c>
      <c r="D201" s="115">
        <v>59.269358</v>
      </c>
      <c r="E201" s="115">
        <v>79.02581</v>
      </c>
      <c r="F201" s="115">
        <v>2706.634</v>
      </c>
      <c r="G201" s="75"/>
      <c r="H201" s="51">
        <f t="shared" si="47"/>
        <v>0.9489051715156168</v>
      </c>
      <c r="I201" s="134">
        <f t="shared" si="48"/>
        <v>0.05109489055409781</v>
      </c>
      <c r="J201" s="51">
        <f t="shared" si="49"/>
        <v>0.021897810343031232</v>
      </c>
      <c r="K201" s="51">
        <f t="shared" si="50"/>
        <v>0.029197080211066588</v>
      </c>
      <c r="M201" s="39"/>
      <c r="AA201" s="17"/>
    </row>
    <row r="202" spans="1:27" ht="12.75">
      <c r="A202" s="121" t="s">
        <v>677</v>
      </c>
      <c r="B202" s="115">
        <v>1027.336</v>
      </c>
      <c r="C202" s="115">
        <f t="shared" si="46"/>
        <v>138.295168</v>
      </c>
      <c r="D202" s="115">
        <v>59.269358</v>
      </c>
      <c r="E202" s="115">
        <v>79.02581</v>
      </c>
      <c r="F202" s="115">
        <v>1165.6307</v>
      </c>
      <c r="G202" s="75"/>
      <c r="H202" s="51">
        <f t="shared" si="47"/>
        <v>0.8813563335282779</v>
      </c>
      <c r="I202" s="134">
        <f t="shared" si="48"/>
        <v>0.11864406797109925</v>
      </c>
      <c r="J202" s="51">
        <f t="shared" si="49"/>
        <v>0.05084745794701529</v>
      </c>
      <c r="K202" s="51">
        <f t="shared" si="50"/>
        <v>0.06779661002408396</v>
      </c>
      <c r="M202" s="39"/>
      <c r="AA202" s="17"/>
    </row>
    <row r="203" spans="1:27" ht="12.75">
      <c r="A203" s="121" t="s">
        <v>678</v>
      </c>
      <c r="B203" s="115">
        <v>1718.811</v>
      </c>
      <c r="C203" s="115">
        <f t="shared" si="46"/>
        <v>197.56453</v>
      </c>
      <c r="D203" s="115">
        <v>118.53872</v>
      </c>
      <c r="E203" s="115">
        <v>79.02581</v>
      </c>
      <c r="F203" s="115">
        <v>1916.3759</v>
      </c>
      <c r="G203" s="75"/>
      <c r="H203" s="51">
        <f t="shared" si="47"/>
        <v>0.8969070212164534</v>
      </c>
      <c r="I203" s="134">
        <f t="shared" si="48"/>
        <v>0.10309278571077835</v>
      </c>
      <c r="J203" s="51">
        <f t="shared" si="49"/>
        <v>0.061855672470103595</v>
      </c>
      <c r="K203" s="51">
        <f t="shared" si="50"/>
        <v>0.04123711324067476</v>
      </c>
      <c r="M203" s="39"/>
      <c r="AA203" s="17"/>
    </row>
    <row r="204" spans="1:27" ht="12.75">
      <c r="A204" s="121" t="s">
        <v>18</v>
      </c>
      <c r="B204" s="115">
        <v>987.822628</v>
      </c>
      <c r="C204" s="115">
        <f t="shared" si="46"/>
        <v>98.7822628</v>
      </c>
      <c r="D204" s="115">
        <v>98.7822628</v>
      </c>
      <c r="E204" s="115">
        <v>0</v>
      </c>
      <c r="F204" s="115">
        <v>1086.605</v>
      </c>
      <c r="G204" s="75"/>
      <c r="H204" s="51">
        <f t="shared" si="47"/>
        <v>0.909090817730454</v>
      </c>
      <c r="I204" s="134">
        <f t="shared" si="48"/>
        <v>0.0909090817730454</v>
      </c>
      <c r="J204" s="51">
        <f t="shared" si="49"/>
        <v>0.0909090817730454</v>
      </c>
      <c r="K204" s="51">
        <f t="shared" si="50"/>
        <v>0</v>
      </c>
      <c r="M204" s="39"/>
      <c r="AA204" s="17"/>
    </row>
    <row r="205" spans="1:27" ht="25.5">
      <c r="A205" s="129" t="s">
        <v>425</v>
      </c>
      <c r="B205" s="120">
        <f>SUM(B176:B204)</f>
        <v>98011.76102179999</v>
      </c>
      <c r="C205" s="120">
        <f>SUM(C176:C204)</f>
        <v>9700.4184254</v>
      </c>
      <c r="D205" s="120">
        <f>SUM(D176:D204)</f>
        <v>5156.4344188</v>
      </c>
      <c r="E205" s="120">
        <f>SUM(E176:E204)</f>
        <v>4543.984006600001</v>
      </c>
      <c r="F205" s="120">
        <f>SUM(F176:F204)</f>
        <v>107712.180981</v>
      </c>
      <c r="G205" s="115"/>
      <c r="H205" s="69">
        <f t="shared" si="47"/>
        <v>0.9099412910327095</v>
      </c>
      <c r="I205" s="136">
        <f t="shared" si="48"/>
        <v>0.09005869472748969</v>
      </c>
      <c r="J205" s="69">
        <f t="shared" si="49"/>
        <v>0.04787234249494562</v>
      </c>
      <c r="K205" s="69">
        <f t="shared" si="50"/>
        <v>0.04218635223254407</v>
      </c>
      <c r="M205" s="39"/>
      <c r="AA205" s="17"/>
    </row>
    <row r="206" spans="1:27" ht="12.75">
      <c r="A206" s="128"/>
      <c r="B206" s="115"/>
      <c r="C206" s="115"/>
      <c r="D206" s="115"/>
      <c r="E206" s="115"/>
      <c r="F206" s="115"/>
      <c r="G206" s="75"/>
      <c r="H206" s="71"/>
      <c r="I206" s="137"/>
      <c r="J206" s="71"/>
      <c r="K206" s="71"/>
      <c r="M206" s="39"/>
      <c r="AA206" s="17"/>
    </row>
    <row r="207" spans="1:27" ht="15">
      <c r="A207" s="112" t="s">
        <v>596</v>
      </c>
      <c r="B207" s="115"/>
      <c r="C207" s="115"/>
      <c r="D207" s="115"/>
      <c r="E207" s="115"/>
      <c r="F207" s="115"/>
      <c r="G207" s="75"/>
      <c r="H207" s="71"/>
      <c r="I207" s="137"/>
      <c r="J207" s="71"/>
      <c r="K207" s="71"/>
      <c r="M207" s="39"/>
      <c r="AA207" s="17"/>
    </row>
    <row r="208" spans="1:27" ht="12.75">
      <c r="A208" s="121" t="s">
        <v>679</v>
      </c>
      <c r="B208" s="115">
        <v>24656.05</v>
      </c>
      <c r="C208" s="115">
        <f t="shared" si="46"/>
        <v>3872.265</v>
      </c>
      <c r="D208" s="115">
        <v>1659.542</v>
      </c>
      <c r="E208" s="115">
        <v>2212.723</v>
      </c>
      <c r="F208" s="115">
        <v>28528.32</v>
      </c>
      <c r="G208" s="75"/>
      <c r="H208" s="51">
        <f aca="true" t="shared" si="53" ref="H208:H214">B208/$F208</f>
        <v>0.8642657541698915</v>
      </c>
      <c r="I208" s="134">
        <f aca="true" t="shared" si="54" ref="I208:I214">C208/$F208</f>
        <v>0.13573407056566947</v>
      </c>
      <c r="J208" s="51">
        <f aca="true" t="shared" si="55" ref="J208:J214">D208/$F208</f>
        <v>0.05817173952058866</v>
      </c>
      <c r="K208" s="51">
        <f aca="true" t="shared" si="56" ref="K208:K214">E208/$F208</f>
        <v>0.07756233104508081</v>
      </c>
      <c r="M208" s="39"/>
      <c r="AA208" s="17"/>
    </row>
    <row r="209" spans="1:27" ht="12.75">
      <c r="A209" s="121" t="s">
        <v>62</v>
      </c>
      <c r="B209" s="115">
        <v>158.05162</v>
      </c>
      <c r="C209" s="115">
        <f t="shared" si="46"/>
        <v>0</v>
      </c>
      <c r="D209" s="115">
        <v>0</v>
      </c>
      <c r="E209" s="115">
        <v>0</v>
      </c>
      <c r="F209" s="115">
        <v>158.05162</v>
      </c>
      <c r="G209" s="75"/>
      <c r="H209" s="51">
        <f t="shared" si="53"/>
        <v>1</v>
      </c>
      <c r="I209" s="134">
        <f t="shared" si="54"/>
        <v>0</v>
      </c>
      <c r="J209" s="51">
        <f t="shared" si="55"/>
        <v>0</v>
      </c>
      <c r="K209" s="51">
        <f t="shared" si="56"/>
        <v>0</v>
      </c>
      <c r="M209" s="39"/>
      <c r="AA209" s="17"/>
    </row>
    <row r="210" spans="1:27" ht="12.75">
      <c r="A210" s="121" t="s">
        <v>63</v>
      </c>
      <c r="B210" s="115">
        <v>810.014555</v>
      </c>
      <c r="C210" s="115">
        <f t="shared" si="46"/>
        <v>39.512906</v>
      </c>
      <c r="D210" s="115">
        <v>19.756453</v>
      </c>
      <c r="E210" s="115">
        <v>19.756453</v>
      </c>
      <c r="F210" s="115">
        <v>849.52746</v>
      </c>
      <c r="G210" s="75"/>
      <c r="H210" s="51">
        <f t="shared" si="53"/>
        <v>0.9534883722298982</v>
      </c>
      <c r="I210" s="134">
        <f t="shared" si="54"/>
        <v>0.046511628947226734</v>
      </c>
      <c r="J210" s="51">
        <f t="shared" si="55"/>
        <v>0.023255814473613367</v>
      </c>
      <c r="K210" s="51">
        <f t="shared" si="56"/>
        <v>0.023255814473613367</v>
      </c>
      <c r="M210" s="39"/>
      <c r="AA210" s="17"/>
    </row>
    <row r="211" spans="1:27" ht="12.75">
      <c r="A211" s="121" t="s">
        <v>680</v>
      </c>
      <c r="B211" s="115">
        <v>2015.158</v>
      </c>
      <c r="C211" s="115">
        <f t="shared" si="46"/>
        <v>237.077431</v>
      </c>
      <c r="D211" s="115">
        <v>59.269358</v>
      </c>
      <c r="E211" s="115">
        <v>177.808073</v>
      </c>
      <c r="F211" s="115">
        <v>2252.236</v>
      </c>
      <c r="G211" s="75"/>
      <c r="H211" s="51">
        <f t="shared" si="53"/>
        <v>0.8947366084193663</v>
      </c>
      <c r="I211" s="134">
        <f t="shared" si="54"/>
        <v>0.10526313894281061</v>
      </c>
      <c r="J211" s="51">
        <f t="shared" si="55"/>
        <v>0.026315784846703452</v>
      </c>
      <c r="K211" s="51">
        <f t="shared" si="56"/>
        <v>0.07894735409610716</v>
      </c>
      <c r="M211" s="39"/>
      <c r="AA211" s="17"/>
    </row>
    <row r="212" spans="1:27" ht="12.75">
      <c r="A212" s="121" t="s">
        <v>64</v>
      </c>
      <c r="B212" s="115">
        <v>4504.471</v>
      </c>
      <c r="C212" s="115">
        <f t="shared" si="46"/>
        <v>414.88551</v>
      </c>
      <c r="D212" s="115">
        <v>118.53872</v>
      </c>
      <c r="E212" s="115">
        <v>296.34679</v>
      </c>
      <c r="F212" s="115">
        <v>4919.357</v>
      </c>
      <c r="G212" s="75"/>
      <c r="H212" s="51">
        <f t="shared" si="53"/>
        <v>0.9156625550859593</v>
      </c>
      <c r="I212" s="134">
        <f t="shared" si="54"/>
        <v>0.08433734530752698</v>
      </c>
      <c r="J212" s="51">
        <f t="shared" si="55"/>
        <v>0.024096384954375133</v>
      </c>
      <c r="K212" s="51">
        <f t="shared" si="56"/>
        <v>0.060240960353151844</v>
      </c>
      <c r="M212" s="39"/>
      <c r="AA212" s="17"/>
    </row>
    <row r="213" spans="1:27" ht="25.5">
      <c r="A213" s="122" t="s">
        <v>65</v>
      </c>
      <c r="B213" s="115">
        <v>9818.957</v>
      </c>
      <c r="C213" s="115">
        <f t="shared" si="46"/>
        <v>1007.57908</v>
      </c>
      <c r="D213" s="115">
        <v>414.8855</v>
      </c>
      <c r="E213" s="115">
        <v>592.69358</v>
      </c>
      <c r="F213" s="115">
        <v>10826.536</v>
      </c>
      <c r="G213" s="75"/>
      <c r="H213" s="51">
        <f t="shared" si="53"/>
        <v>0.9069343139855629</v>
      </c>
      <c r="I213" s="134">
        <f t="shared" si="54"/>
        <v>0.09306569340368887</v>
      </c>
      <c r="J213" s="51">
        <f t="shared" si="55"/>
        <v>0.03832116754611078</v>
      </c>
      <c r="K213" s="51">
        <f t="shared" si="56"/>
        <v>0.05474452585757808</v>
      </c>
      <c r="M213" s="39"/>
      <c r="AA213" s="17"/>
    </row>
    <row r="214" spans="1:27" ht="12.75">
      <c r="A214" s="119" t="s">
        <v>426</v>
      </c>
      <c r="B214" s="120">
        <f>SUM(B208:B213)</f>
        <v>41962.702175</v>
      </c>
      <c r="C214" s="120">
        <f>SUM(C208:C213)</f>
        <v>5571.3199270000005</v>
      </c>
      <c r="D214" s="120">
        <f>SUM(D208:D213)</f>
        <v>2271.9920309999998</v>
      </c>
      <c r="E214" s="120">
        <f>SUM(E208:E213)</f>
        <v>3299.3278960000002</v>
      </c>
      <c r="F214" s="120">
        <f>SUM(F208:F213)</f>
        <v>47534.02808</v>
      </c>
      <c r="G214" s="115"/>
      <c r="H214" s="69">
        <f t="shared" si="53"/>
        <v>0.8827928932169723</v>
      </c>
      <c r="I214" s="136">
        <f t="shared" si="54"/>
        <v>0.11720698102049004</v>
      </c>
      <c r="J214" s="69">
        <f t="shared" si="55"/>
        <v>0.04779717021196323</v>
      </c>
      <c r="K214" s="69">
        <f t="shared" si="56"/>
        <v>0.0694098108085268</v>
      </c>
      <c r="M214" s="39"/>
      <c r="AA214" s="17"/>
    </row>
    <row r="215" spans="1:27" ht="12.75">
      <c r="A215" s="128"/>
      <c r="B215" s="115"/>
      <c r="C215" s="115"/>
      <c r="D215" s="115"/>
      <c r="E215" s="115"/>
      <c r="F215" s="115"/>
      <c r="G215" s="75"/>
      <c r="H215" s="71"/>
      <c r="I215" s="137"/>
      <c r="J215" s="71"/>
      <c r="K215" s="71"/>
      <c r="M215" s="39"/>
      <c r="AA215" s="17"/>
    </row>
    <row r="216" spans="1:27" ht="15">
      <c r="A216" s="112" t="s">
        <v>597</v>
      </c>
      <c r="B216" s="115"/>
      <c r="C216" s="115"/>
      <c r="D216" s="115"/>
      <c r="E216" s="115"/>
      <c r="F216" s="115"/>
      <c r="G216" s="75"/>
      <c r="H216" s="71"/>
      <c r="I216" s="137"/>
      <c r="J216" s="71"/>
      <c r="K216" s="71"/>
      <c r="M216" s="39"/>
      <c r="AA216" s="17"/>
    </row>
    <row r="217" spans="1:27" ht="12.75">
      <c r="A217" s="121" t="s">
        <v>21</v>
      </c>
      <c r="B217" s="115">
        <v>1580.5162</v>
      </c>
      <c r="C217" s="115">
        <f t="shared" si="46"/>
        <v>138.295168</v>
      </c>
      <c r="D217" s="115">
        <v>79.02581</v>
      </c>
      <c r="E217" s="115">
        <v>59.269358</v>
      </c>
      <c r="F217" s="115">
        <v>1718.811</v>
      </c>
      <c r="G217" s="75"/>
      <c r="H217" s="51">
        <f aca="true" t="shared" si="57" ref="H217:H230">B217/$F217</f>
        <v>0.9195404264924998</v>
      </c>
      <c r="I217" s="134">
        <f aca="true" t="shared" si="58" ref="I217:I230">C217/$F217</f>
        <v>0.08045978760899249</v>
      </c>
      <c r="J217" s="51">
        <f aca="true" t="shared" si="59" ref="J217:J230">D217/$F217</f>
        <v>0.04597702132462499</v>
      </c>
      <c r="K217" s="51">
        <f aca="true" t="shared" si="60" ref="K217:K230">E217/$F217</f>
        <v>0.03448276628436751</v>
      </c>
      <c r="M217" s="39"/>
      <c r="AA217" s="17"/>
    </row>
    <row r="218" spans="1:27" ht="12.75">
      <c r="A218" s="121" t="s">
        <v>22</v>
      </c>
      <c r="B218" s="115">
        <v>1975.645</v>
      </c>
      <c r="C218" s="115">
        <f t="shared" si="46"/>
        <v>197.564526</v>
      </c>
      <c r="D218" s="115">
        <v>177.808073</v>
      </c>
      <c r="E218" s="115">
        <v>19.756453</v>
      </c>
      <c r="F218" s="115">
        <v>2173.21</v>
      </c>
      <c r="G218" s="75"/>
      <c r="H218" s="51">
        <f t="shared" si="57"/>
        <v>0.9090906999323581</v>
      </c>
      <c r="I218" s="134">
        <f t="shared" si="58"/>
        <v>0.09090908195710493</v>
      </c>
      <c r="J218" s="51">
        <f t="shared" si="59"/>
        <v>0.08181817357733491</v>
      </c>
      <c r="K218" s="51">
        <f t="shared" si="60"/>
        <v>0.009090908379770017</v>
      </c>
      <c r="M218" s="39"/>
      <c r="AA218" s="17"/>
    </row>
    <row r="219" spans="1:27" ht="12.75">
      <c r="A219" s="121" t="s">
        <v>19</v>
      </c>
      <c r="B219" s="115">
        <v>1126.1178</v>
      </c>
      <c r="C219" s="115">
        <f t="shared" si="46"/>
        <v>0</v>
      </c>
      <c r="D219" s="115">
        <v>0</v>
      </c>
      <c r="E219" s="115">
        <v>0</v>
      </c>
      <c r="F219" s="115">
        <v>1126.1178</v>
      </c>
      <c r="G219" s="75"/>
      <c r="H219" s="51">
        <f t="shared" si="57"/>
        <v>1</v>
      </c>
      <c r="I219" s="134">
        <f t="shared" si="58"/>
        <v>0</v>
      </c>
      <c r="J219" s="51">
        <f t="shared" si="59"/>
        <v>0</v>
      </c>
      <c r="K219" s="51">
        <f t="shared" si="60"/>
        <v>0</v>
      </c>
      <c r="M219" s="39"/>
      <c r="AA219" s="17"/>
    </row>
    <row r="220" spans="1:27" ht="12.75">
      <c r="A220" s="121" t="s">
        <v>681</v>
      </c>
      <c r="B220" s="115">
        <v>2034.915</v>
      </c>
      <c r="C220" s="115">
        <f t="shared" si="46"/>
        <v>98.7822628</v>
      </c>
      <c r="D220" s="115">
        <v>98.7822628</v>
      </c>
      <c r="E220" s="115">
        <v>0</v>
      </c>
      <c r="F220" s="115">
        <v>2133.697</v>
      </c>
      <c r="G220" s="75"/>
      <c r="H220" s="51">
        <f t="shared" si="57"/>
        <v>0.9537038295503063</v>
      </c>
      <c r="I220" s="134">
        <f t="shared" si="58"/>
        <v>0.04629629361619761</v>
      </c>
      <c r="J220" s="51">
        <f t="shared" si="59"/>
        <v>0.04629629361619761</v>
      </c>
      <c r="K220" s="51">
        <f t="shared" si="60"/>
        <v>0</v>
      </c>
      <c r="M220" s="39"/>
      <c r="AA220" s="17"/>
    </row>
    <row r="221" spans="1:27" ht="12.75">
      <c r="A221" s="121" t="s">
        <v>682</v>
      </c>
      <c r="B221" s="115">
        <v>6262.795</v>
      </c>
      <c r="C221" s="115">
        <f t="shared" si="46"/>
        <v>138.295173</v>
      </c>
      <c r="D221" s="115">
        <v>19.756453</v>
      </c>
      <c r="E221" s="115">
        <v>118.53872</v>
      </c>
      <c r="F221" s="115">
        <v>6401.091</v>
      </c>
      <c r="G221" s="75"/>
      <c r="H221" s="51">
        <f t="shared" si="57"/>
        <v>0.978394932988767</v>
      </c>
      <c r="I221" s="134">
        <f t="shared" si="58"/>
        <v>0.021604937814506932</v>
      </c>
      <c r="J221" s="51">
        <f t="shared" si="59"/>
        <v>0.0030864196431514565</v>
      </c>
      <c r="K221" s="51">
        <f t="shared" si="60"/>
        <v>0.018518518171355476</v>
      </c>
      <c r="M221" s="39"/>
      <c r="AA221" s="17"/>
    </row>
    <row r="222" spans="1:27" ht="12.75">
      <c r="A222" s="121" t="s">
        <v>683</v>
      </c>
      <c r="B222" s="115">
        <v>533.42422</v>
      </c>
      <c r="C222" s="115">
        <f aca="true" t="shared" si="61" ref="C222:C230">D222+E222</f>
        <v>19.756453</v>
      </c>
      <c r="D222" s="115">
        <v>19.756453</v>
      </c>
      <c r="E222" s="115">
        <v>0</v>
      </c>
      <c r="F222" s="115">
        <v>553.18067</v>
      </c>
      <c r="G222" s="75"/>
      <c r="H222" s="51">
        <f t="shared" si="57"/>
        <v>0.9642857188050334</v>
      </c>
      <c r="I222" s="134">
        <f t="shared" si="58"/>
        <v>0.03571428661814955</v>
      </c>
      <c r="J222" s="51">
        <f t="shared" si="59"/>
        <v>0.03571428661814955</v>
      </c>
      <c r="K222" s="51">
        <f t="shared" si="60"/>
        <v>0</v>
      </c>
      <c r="M222" s="39"/>
      <c r="AA222" s="17"/>
    </row>
    <row r="223" spans="1:27" ht="12.75">
      <c r="A223" s="121" t="s">
        <v>684</v>
      </c>
      <c r="B223" s="115">
        <v>10194.33</v>
      </c>
      <c r="C223" s="115">
        <f t="shared" si="61"/>
        <v>691.475841</v>
      </c>
      <c r="D223" s="115">
        <v>316.103241</v>
      </c>
      <c r="E223" s="115">
        <v>375.3726</v>
      </c>
      <c r="F223" s="115">
        <v>10885.81</v>
      </c>
      <c r="G223" s="75"/>
      <c r="H223" s="51">
        <f t="shared" si="57"/>
        <v>0.9364787737430655</v>
      </c>
      <c r="I223" s="134">
        <f t="shared" si="58"/>
        <v>0.06352084419992632</v>
      </c>
      <c r="J223" s="51">
        <f t="shared" si="59"/>
        <v>0.029038100150562983</v>
      </c>
      <c r="K223" s="51">
        <f t="shared" si="60"/>
        <v>0.03448274404936334</v>
      </c>
      <c r="M223" s="39"/>
      <c r="AA223" s="17"/>
    </row>
    <row r="224" spans="1:27" ht="12.75">
      <c r="A224" s="121" t="s">
        <v>685</v>
      </c>
      <c r="B224" s="115">
        <v>2469.557</v>
      </c>
      <c r="C224" s="115">
        <f t="shared" si="61"/>
        <v>98.7822628</v>
      </c>
      <c r="D224" s="115">
        <v>98.7822628</v>
      </c>
      <c r="E224" s="115">
        <v>0</v>
      </c>
      <c r="F224" s="115">
        <v>2568.339</v>
      </c>
      <c r="G224" s="75"/>
      <c r="H224" s="51">
        <f t="shared" si="57"/>
        <v>0.9615385663652656</v>
      </c>
      <c r="I224" s="134">
        <f t="shared" si="58"/>
        <v>0.03846153595767537</v>
      </c>
      <c r="J224" s="51">
        <f t="shared" si="59"/>
        <v>0.03846153595767537</v>
      </c>
      <c r="K224" s="51">
        <f t="shared" si="60"/>
        <v>0</v>
      </c>
      <c r="M224" s="39"/>
      <c r="AA224" s="17"/>
    </row>
    <row r="225" spans="1:27" ht="12.75">
      <c r="A225" s="121" t="s">
        <v>686</v>
      </c>
      <c r="B225" s="115">
        <v>217.32098</v>
      </c>
      <c r="C225" s="115">
        <f t="shared" si="61"/>
        <v>0</v>
      </c>
      <c r="D225" s="115">
        <v>0</v>
      </c>
      <c r="E225" s="115">
        <v>0</v>
      </c>
      <c r="F225" s="115">
        <v>217.32098</v>
      </c>
      <c r="G225" s="75"/>
      <c r="H225" s="51">
        <f t="shared" si="57"/>
        <v>1</v>
      </c>
      <c r="I225" s="134">
        <f t="shared" si="58"/>
        <v>0</v>
      </c>
      <c r="J225" s="51">
        <f t="shared" si="59"/>
        <v>0</v>
      </c>
      <c r="K225" s="51">
        <f t="shared" si="60"/>
        <v>0</v>
      </c>
      <c r="M225" s="39"/>
      <c r="AA225" s="17"/>
    </row>
    <row r="226" spans="1:27" ht="12.75">
      <c r="A226" s="121" t="s">
        <v>687</v>
      </c>
      <c r="B226" s="115">
        <v>13059.02</v>
      </c>
      <c r="C226" s="115">
        <f t="shared" si="61"/>
        <v>513.6677628</v>
      </c>
      <c r="D226" s="115">
        <v>414.8855</v>
      </c>
      <c r="E226" s="115">
        <v>98.7822628</v>
      </c>
      <c r="F226" s="115">
        <v>13572.68</v>
      </c>
      <c r="G226" s="75"/>
      <c r="H226" s="51">
        <f t="shared" si="57"/>
        <v>0.9621548581415019</v>
      </c>
      <c r="I226" s="134">
        <f t="shared" si="58"/>
        <v>0.0378457138015484</v>
      </c>
      <c r="J226" s="51">
        <f t="shared" si="59"/>
        <v>0.030567691863360807</v>
      </c>
      <c r="K226" s="51">
        <f t="shared" si="60"/>
        <v>0.007278021938187594</v>
      </c>
      <c r="M226" s="39"/>
      <c r="AA226" s="17"/>
    </row>
    <row r="227" spans="1:27" ht="12.75">
      <c r="A227" s="121" t="s">
        <v>688</v>
      </c>
      <c r="B227" s="115">
        <v>177.808073</v>
      </c>
      <c r="C227" s="115">
        <f t="shared" si="61"/>
        <v>19.756453</v>
      </c>
      <c r="D227" s="115">
        <v>0</v>
      </c>
      <c r="E227" s="115">
        <v>19.756453</v>
      </c>
      <c r="F227" s="115">
        <v>197.56453</v>
      </c>
      <c r="G227" s="75"/>
      <c r="H227" s="51">
        <f t="shared" si="57"/>
        <v>0.8999999797534508</v>
      </c>
      <c r="I227" s="134">
        <f t="shared" si="58"/>
        <v>0.1</v>
      </c>
      <c r="J227" s="51">
        <f t="shared" si="59"/>
        <v>0</v>
      </c>
      <c r="K227" s="51">
        <f t="shared" si="60"/>
        <v>0.1</v>
      </c>
      <c r="M227" s="39"/>
      <c r="AA227" s="17"/>
    </row>
    <row r="228" spans="1:27" ht="12.75">
      <c r="A228" s="121" t="s">
        <v>689</v>
      </c>
      <c r="B228" s="115">
        <v>2370.774</v>
      </c>
      <c r="C228" s="115">
        <f t="shared" si="61"/>
        <v>118.5387158</v>
      </c>
      <c r="D228" s="115">
        <v>98.7822628</v>
      </c>
      <c r="E228" s="115">
        <v>19.756453</v>
      </c>
      <c r="F228" s="115">
        <v>2489.313</v>
      </c>
      <c r="G228" s="75"/>
      <c r="H228" s="51">
        <f t="shared" si="57"/>
        <v>0.952380837604592</v>
      </c>
      <c r="I228" s="134">
        <f t="shared" si="58"/>
        <v>0.04761904822736233</v>
      </c>
      <c r="J228" s="51">
        <f t="shared" si="59"/>
        <v>0.039682540042172275</v>
      </c>
      <c r="K228" s="51">
        <f t="shared" si="60"/>
        <v>0.007936508185190051</v>
      </c>
      <c r="M228" s="39"/>
      <c r="AA228" s="17"/>
    </row>
    <row r="229" spans="1:27" ht="12.75">
      <c r="A229" s="121" t="s">
        <v>690</v>
      </c>
      <c r="B229" s="115">
        <v>18610.58</v>
      </c>
      <c r="C229" s="115">
        <f t="shared" si="61"/>
        <v>1639.7855650000001</v>
      </c>
      <c r="D229" s="115">
        <v>810.014555</v>
      </c>
      <c r="E229" s="115">
        <v>829.77101</v>
      </c>
      <c r="F229" s="115">
        <v>20250.36</v>
      </c>
      <c r="G229" s="75"/>
      <c r="H229" s="51">
        <f t="shared" si="57"/>
        <v>0.9190246494383311</v>
      </c>
      <c r="I229" s="134">
        <f t="shared" si="58"/>
        <v>0.08097562537159833</v>
      </c>
      <c r="J229" s="51">
        <f t="shared" si="59"/>
        <v>0.04000000765418491</v>
      </c>
      <c r="K229" s="51">
        <f t="shared" si="60"/>
        <v>0.04097561771741342</v>
      </c>
      <c r="M229" s="39"/>
      <c r="AA229" s="17"/>
    </row>
    <row r="230" spans="1:27" ht="12.75">
      <c r="A230" s="121" t="s">
        <v>691</v>
      </c>
      <c r="B230" s="115">
        <v>1205.144</v>
      </c>
      <c r="C230" s="115">
        <f t="shared" si="61"/>
        <v>138.295168</v>
      </c>
      <c r="D230" s="115">
        <v>79.02581</v>
      </c>
      <c r="E230" s="115">
        <v>59.269358</v>
      </c>
      <c r="F230" s="115">
        <v>1343.439</v>
      </c>
      <c r="G230" s="75"/>
      <c r="H230" s="51">
        <f t="shared" si="57"/>
        <v>0.8970589658332087</v>
      </c>
      <c r="I230" s="134">
        <f t="shared" si="58"/>
        <v>0.10294115921898946</v>
      </c>
      <c r="J230" s="51">
        <f t="shared" si="59"/>
        <v>0.05882351934103447</v>
      </c>
      <c r="K230" s="51">
        <f t="shared" si="60"/>
        <v>0.04411763987795501</v>
      </c>
      <c r="M230" s="39"/>
      <c r="AA230" s="17"/>
    </row>
    <row r="231" spans="1:27" ht="12.75">
      <c r="A231" s="121" t="s">
        <v>692</v>
      </c>
      <c r="B231" s="115">
        <v>2528.826</v>
      </c>
      <c r="C231" s="115">
        <f aca="true" t="shared" si="62" ref="C231:C293">D231+E231</f>
        <v>158.05162</v>
      </c>
      <c r="D231" s="115">
        <v>79.02581</v>
      </c>
      <c r="E231" s="115">
        <v>79.02581</v>
      </c>
      <c r="F231" s="115">
        <v>2686.878</v>
      </c>
      <c r="G231" s="75"/>
      <c r="H231" s="51">
        <f aca="true" t="shared" si="63" ref="H231:K232">B231/$F231</f>
        <v>0.9411763392308843</v>
      </c>
      <c r="I231" s="134">
        <f t="shared" si="63"/>
        <v>0.05882351934103447</v>
      </c>
      <c r="J231" s="51">
        <f t="shared" si="63"/>
        <v>0.029411759670517235</v>
      </c>
      <c r="K231" s="51">
        <f t="shared" si="63"/>
        <v>0.029411759670517235</v>
      </c>
      <c r="M231" s="39"/>
      <c r="AA231" s="17"/>
    </row>
    <row r="232" spans="1:27" ht="12.75">
      <c r="A232" s="119" t="s">
        <v>427</v>
      </c>
      <c r="B232" s="120">
        <f>SUM(B217:B231)</f>
        <v>64346.773273000006</v>
      </c>
      <c r="C232" s="120">
        <f>SUM(C217:C231)</f>
        <v>3971.0469712000004</v>
      </c>
      <c r="D232" s="120">
        <f>SUM(D217:D231)</f>
        <v>2291.7484934000004</v>
      </c>
      <c r="E232" s="120">
        <f>SUM(E217:E231)</f>
        <v>1679.2984778</v>
      </c>
      <c r="F232" s="120">
        <f>SUM(F217:F231)</f>
        <v>68317.81198000001</v>
      </c>
      <c r="G232" s="115"/>
      <c r="H232" s="69">
        <f t="shared" si="63"/>
        <v>0.9418740356005176</v>
      </c>
      <c r="I232" s="136">
        <f t="shared" si="63"/>
        <v>0.05812608536647106</v>
      </c>
      <c r="J232" s="69">
        <f t="shared" si="63"/>
        <v>0.033545402391852185</v>
      </c>
      <c r="K232" s="69">
        <f t="shared" si="63"/>
        <v>0.024580682974618878</v>
      </c>
      <c r="M232" s="39"/>
      <c r="AA232" s="17"/>
    </row>
    <row r="233" spans="1:27" ht="12.75">
      <c r="A233" s="70"/>
      <c r="B233" s="115"/>
      <c r="C233" s="115"/>
      <c r="D233" s="115"/>
      <c r="E233" s="115"/>
      <c r="F233" s="115"/>
      <c r="G233" s="75"/>
      <c r="H233" s="71"/>
      <c r="I233" s="137"/>
      <c r="J233" s="71"/>
      <c r="K233" s="71"/>
      <c r="M233" s="39"/>
      <c r="AA233" s="17"/>
    </row>
    <row r="234" spans="1:27" ht="12.75">
      <c r="A234" s="113" t="s">
        <v>604</v>
      </c>
      <c r="B234" s="115"/>
      <c r="C234" s="115"/>
      <c r="D234" s="115"/>
      <c r="E234" s="115"/>
      <c r="F234" s="115"/>
      <c r="G234" s="75"/>
      <c r="H234" s="71"/>
      <c r="I234" s="137"/>
      <c r="J234" s="71"/>
      <c r="K234" s="71"/>
      <c r="M234" s="39"/>
      <c r="AA234" s="17"/>
    </row>
    <row r="235" spans="1:27" ht="12.75">
      <c r="A235" s="123" t="s">
        <v>335</v>
      </c>
      <c r="B235" s="76">
        <v>3575.918</v>
      </c>
      <c r="C235" s="76">
        <f t="shared" si="62"/>
        <v>1758.32386</v>
      </c>
      <c r="D235" s="76">
        <v>474.15486</v>
      </c>
      <c r="E235" s="76">
        <v>1284.169</v>
      </c>
      <c r="F235" s="76">
        <v>5334.242</v>
      </c>
      <c r="G235" s="77"/>
      <c r="H235" s="62">
        <f aca="true" t="shared" si="64" ref="H235:H247">B235/$F235</f>
        <v>0.670370410641287</v>
      </c>
      <c r="I235" s="135">
        <f aca="true" t="shared" si="65" ref="I235:I247">C235/$F235</f>
        <v>0.3296295631131846</v>
      </c>
      <c r="J235" s="62">
        <f aca="true" t="shared" si="66" ref="J235:J247">D235/$F235</f>
        <v>0.08888889180505871</v>
      </c>
      <c r="K235" s="62">
        <f aca="true" t="shared" si="67" ref="K235:K247">E235/$F235</f>
        <v>0.24074067130812588</v>
      </c>
      <c r="M235" s="39"/>
      <c r="AA235" s="17"/>
    </row>
    <row r="236" spans="1:27" ht="25.5">
      <c r="A236" s="130" t="s">
        <v>20</v>
      </c>
      <c r="B236" s="76">
        <v>10885.81</v>
      </c>
      <c r="C236" s="76">
        <f t="shared" si="62"/>
        <v>1916.3754800000002</v>
      </c>
      <c r="D236" s="76">
        <v>632.20648</v>
      </c>
      <c r="E236" s="76">
        <v>1284.169</v>
      </c>
      <c r="F236" s="76">
        <v>12802.18</v>
      </c>
      <c r="G236" s="74"/>
      <c r="H236" s="62">
        <f t="shared" si="64"/>
        <v>0.8503090879834527</v>
      </c>
      <c r="I236" s="135">
        <f t="shared" si="65"/>
        <v>0.14969134006864457</v>
      </c>
      <c r="J236" s="62">
        <f t="shared" si="66"/>
        <v>0.049382720755371354</v>
      </c>
      <c r="K236" s="62">
        <f t="shared" si="67"/>
        <v>0.10030861931327321</v>
      </c>
      <c r="M236" s="39"/>
      <c r="AA236" s="17"/>
    </row>
    <row r="237" spans="1:27" ht="12.75">
      <c r="A237" s="123" t="s">
        <v>310</v>
      </c>
      <c r="B237" s="76">
        <v>29595.17</v>
      </c>
      <c r="C237" s="76">
        <f t="shared" si="62"/>
        <v>15785.401100000001</v>
      </c>
      <c r="D237" s="76">
        <v>2667.1211</v>
      </c>
      <c r="E237" s="76">
        <v>13118.28</v>
      </c>
      <c r="F237" s="76">
        <v>45380.57</v>
      </c>
      <c r="G237" s="77"/>
      <c r="H237" s="62">
        <f t="shared" si="64"/>
        <v>0.6521550963330782</v>
      </c>
      <c r="I237" s="135">
        <f t="shared" si="65"/>
        <v>0.3478449279063705</v>
      </c>
      <c r="J237" s="62">
        <f t="shared" si="66"/>
        <v>0.05877231378980034</v>
      </c>
      <c r="K237" s="62">
        <f t="shared" si="67"/>
        <v>0.28907261411657015</v>
      </c>
      <c r="M237" s="39"/>
      <c r="AA237" s="17"/>
    </row>
    <row r="238" spans="1:27" ht="12.75">
      <c r="A238" s="123" t="s">
        <v>339</v>
      </c>
      <c r="B238" s="76">
        <v>10668.48</v>
      </c>
      <c r="C238" s="76">
        <f t="shared" si="62"/>
        <v>4603.253909999999</v>
      </c>
      <c r="D238" s="76">
        <v>869.28391</v>
      </c>
      <c r="E238" s="76">
        <v>3733.97</v>
      </c>
      <c r="F238" s="76">
        <v>15271.74</v>
      </c>
      <c r="G238" s="77"/>
      <c r="H238" s="62">
        <f t="shared" si="64"/>
        <v>0.6985765865579168</v>
      </c>
      <c r="I238" s="135">
        <f t="shared" si="65"/>
        <v>0.30142301466630517</v>
      </c>
      <c r="J238" s="62">
        <f t="shared" si="66"/>
        <v>0.0569210784101877</v>
      </c>
      <c r="K238" s="62">
        <f t="shared" si="67"/>
        <v>0.2445019362561175</v>
      </c>
      <c r="M238" s="39"/>
      <c r="AA238" s="17"/>
    </row>
    <row r="239" spans="1:27" ht="12.75">
      <c r="A239" s="125" t="s">
        <v>383</v>
      </c>
      <c r="B239" s="59">
        <v>8317.467</v>
      </c>
      <c r="C239" s="59">
        <f t="shared" si="62"/>
        <v>632.206483</v>
      </c>
      <c r="D239" s="59">
        <v>177.808073</v>
      </c>
      <c r="E239" s="59">
        <v>454.39841</v>
      </c>
      <c r="F239" s="59">
        <v>8949.673</v>
      </c>
      <c r="G239" s="75"/>
      <c r="H239" s="51">
        <f t="shared" si="64"/>
        <v>0.9293598771709313</v>
      </c>
      <c r="I239" s="134">
        <f t="shared" si="65"/>
        <v>0.07064017679752098</v>
      </c>
      <c r="J239" s="51">
        <f t="shared" si="66"/>
        <v>0.019867549685893552</v>
      </c>
      <c r="K239" s="51">
        <f t="shared" si="67"/>
        <v>0.05077262711162743</v>
      </c>
      <c r="M239" s="39"/>
      <c r="AA239" s="17"/>
    </row>
    <row r="240" spans="1:27" ht="25.5">
      <c r="A240" s="130" t="s">
        <v>38</v>
      </c>
      <c r="B240" s="76">
        <v>6618.412</v>
      </c>
      <c r="C240" s="76">
        <f t="shared" si="62"/>
        <v>1303.92598</v>
      </c>
      <c r="D240" s="76">
        <v>217.32098</v>
      </c>
      <c r="E240" s="76">
        <v>1086.605</v>
      </c>
      <c r="F240" s="76">
        <v>7922.337</v>
      </c>
      <c r="G240" s="74"/>
      <c r="H240" s="62">
        <f t="shared" si="64"/>
        <v>0.8354115711058492</v>
      </c>
      <c r="I240" s="135">
        <f t="shared" si="65"/>
        <v>0.1645885525950234</v>
      </c>
      <c r="J240" s="62">
        <f t="shared" si="66"/>
        <v>0.027431423328747564</v>
      </c>
      <c r="K240" s="62">
        <f t="shared" si="67"/>
        <v>0.13715712926627585</v>
      </c>
      <c r="M240" s="39"/>
      <c r="AA240" s="17"/>
    </row>
    <row r="241" spans="1:27" ht="25.5">
      <c r="A241" s="78" t="s">
        <v>384</v>
      </c>
      <c r="B241" s="59">
        <v>5512.05</v>
      </c>
      <c r="C241" s="59">
        <f t="shared" si="62"/>
        <v>296.346793</v>
      </c>
      <c r="D241" s="59">
        <v>118.53872</v>
      </c>
      <c r="E241" s="59">
        <v>177.808073</v>
      </c>
      <c r="F241" s="59">
        <v>5808.397</v>
      </c>
      <c r="G241" s="75"/>
      <c r="H241" s="51">
        <f t="shared" si="64"/>
        <v>0.9489795549443332</v>
      </c>
      <c r="I241" s="134">
        <f t="shared" si="65"/>
        <v>0.05102040941760696</v>
      </c>
      <c r="J241" s="51">
        <f t="shared" si="66"/>
        <v>0.020408164249103498</v>
      </c>
      <c r="K241" s="51">
        <f t="shared" si="67"/>
        <v>0.030612245168503464</v>
      </c>
      <c r="M241" s="39"/>
      <c r="AA241" s="17"/>
    </row>
    <row r="242" spans="1:27" ht="12.75">
      <c r="A242" s="78" t="s">
        <v>385</v>
      </c>
      <c r="B242" s="59">
        <v>40520.48</v>
      </c>
      <c r="C242" s="59">
        <f t="shared" si="62"/>
        <v>5670.102</v>
      </c>
      <c r="D242" s="59">
        <v>1659.542</v>
      </c>
      <c r="E242" s="59">
        <v>4010.56</v>
      </c>
      <c r="F242" s="59">
        <v>46190.59</v>
      </c>
      <c r="G242" s="75"/>
      <c r="H242" s="51">
        <f t="shared" si="64"/>
        <v>0.8772453436944626</v>
      </c>
      <c r="I242" s="134">
        <f t="shared" si="65"/>
        <v>0.12275448311008802</v>
      </c>
      <c r="J242" s="51">
        <f t="shared" si="66"/>
        <v>0.03592814034200473</v>
      </c>
      <c r="K242" s="51">
        <f t="shared" si="67"/>
        <v>0.08682634276808329</v>
      </c>
      <c r="M242" s="39"/>
      <c r="AA242" s="17"/>
    </row>
    <row r="243" spans="1:27" ht="12.75">
      <c r="A243" s="130" t="s">
        <v>386</v>
      </c>
      <c r="B243" s="76">
        <v>3793.239</v>
      </c>
      <c r="C243" s="76">
        <f t="shared" si="62"/>
        <v>869.28391</v>
      </c>
      <c r="D243" s="76">
        <v>414.8855</v>
      </c>
      <c r="E243" s="76">
        <v>454.39841</v>
      </c>
      <c r="F243" s="76">
        <v>4662.5228</v>
      </c>
      <c r="G243" s="74"/>
      <c r="H243" s="62">
        <f t="shared" si="64"/>
        <v>0.8135593460261471</v>
      </c>
      <c r="I243" s="135">
        <f t="shared" si="65"/>
        <v>0.1864406775662309</v>
      </c>
      <c r="J243" s="62">
        <f t="shared" si="66"/>
        <v>0.0889830501204198</v>
      </c>
      <c r="K243" s="62">
        <f t="shared" si="67"/>
        <v>0.0974576274458111</v>
      </c>
      <c r="M243" s="39"/>
      <c r="AA243" s="17"/>
    </row>
    <row r="244" spans="1:27" ht="25.5">
      <c r="A244" s="130" t="s">
        <v>693</v>
      </c>
      <c r="B244" s="76">
        <v>8218.684</v>
      </c>
      <c r="C244" s="76">
        <f t="shared" si="62"/>
        <v>3141.27603</v>
      </c>
      <c r="D244" s="76">
        <v>612.45003</v>
      </c>
      <c r="E244" s="76">
        <v>2528.826</v>
      </c>
      <c r="F244" s="76">
        <v>11359.96</v>
      </c>
      <c r="G244" s="77"/>
      <c r="H244" s="62">
        <f t="shared" si="64"/>
        <v>0.7234782516839848</v>
      </c>
      <c r="I244" s="135">
        <f t="shared" si="65"/>
        <v>0.2765217509568696</v>
      </c>
      <c r="J244" s="62">
        <f t="shared" si="66"/>
        <v>0.053913044588185174</v>
      </c>
      <c r="K244" s="62">
        <f t="shared" si="67"/>
        <v>0.2226087063686844</v>
      </c>
      <c r="M244" s="39"/>
      <c r="AA244" s="17"/>
    </row>
    <row r="245" spans="1:27" ht="12.75">
      <c r="A245" s="130" t="s">
        <v>309</v>
      </c>
      <c r="B245" s="76">
        <v>5195.947</v>
      </c>
      <c r="C245" s="76">
        <f t="shared" si="62"/>
        <v>2805.41669</v>
      </c>
      <c r="D245" s="76">
        <v>335.85969</v>
      </c>
      <c r="E245" s="76">
        <v>2469.557</v>
      </c>
      <c r="F245" s="76">
        <v>8001.363</v>
      </c>
      <c r="G245" s="77"/>
      <c r="H245" s="62">
        <f t="shared" si="64"/>
        <v>0.6493827364162831</v>
      </c>
      <c r="I245" s="135">
        <f t="shared" si="65"/>
        <v>0.3506173498190246</v>
      </c>
      <c r="J245" s="62">
        <f t="shared" si="66"/>
        <v>0.04197530970660873</v>
      </c>
      <c r="K245" s="62">
        <f t="shared" si="67"/>
        <v>0.3086420401124158</v>
      </c>
      <c r="M245" s="39"/>
      <c r="AA245" s="17"/>
    </row>
    <row r="246" spans="1:27" ht="25.5">
      <c r="A246" s="78" t="s">
        <v>387</v>
      </c>
      <c r="B246" s="59">
        <v>6183.77</v>
      </c>
      <c r="C246" s="59">
        <f t="shared" si="62"/>
        <v>612.4500310000001</v>
      </c>
      <c r="D246" s="59">
        <v>296.34679</v>
      </c>
      <c r="E246" s="59">
        <v>316.103241</v>
      </c>
      <c r="F246" s="59">
        <v>6796.22</v>
      </c>
      <c r="G246" s="75"/>
      <c r="H246" s="51">
        <f t="shared" si="64"/>
        <v>0.9098837294849196</v>
      </c>
      <c r="I246" s="134">
        <f t="shared" si="65"/>
        <v>0.09011627507643956</v>
      </c>
      <c r="J246" s="51">
        <f t="shared" si="66"/>
        <v>0.04360464934919705</v>
      </c>
      <c r="K246" s="51">
        <f t="shared" si="67"/>
        <v>0.046511625727242496</v>
      </c>
      <c r="M246" s="39"/>
      <c r="AA246" s="17"/>
    </row>
    <row r="247" spans="1:27" ht="12.75">
      <c r="A247" s="244" t="s">
        <v>428</v>
      </c>
      <c r="B247" s="245">
        <f>SUM(B235:B246)</f>
        <v>139085.427</v>
      </c>
      <c r="C247" s="245">
        <f>SUM(C235:C246)</f>
        <v>39394.362267000004</v>
      </c>
      <c r="D247" s="245">
        <f>SUM(D235:D246)</f>
        <v>8475.518133000001</v>
      </c>
      <c r="E247" s="245">
        <f>SUM(E235:E246)</f>
        <v>30918.844134000006</v>
      </c>
      <c r="F247" s="245">
        <f>SUM(F235:F246)</f>
        <v>178479.7948</v>
      </c>
      <c r="G247" s="73"/>
      <c r="H247" s="246">
        <f t="shared" si="64"/>
        <v>0.7792782771621608</v>
      </c>
      <c r="I247" s="247">
        <f t="shared" si="65"/>
        <v>0.22072169183713117</v>
      </c>
      <c r="J247" s="246">
        <f t="shared" si="66"/>
        <v>0.04748726959540409</v>
      </c>
      <c r="K247" s="246">
        <f t="shared" si="67"/>
        <v>0.17323442224172708</v>
      </c>
      <c r="M247" s="39"/>
      <c r="AA247" s="17"/>
    </row>
    <row r="248" spans="1:27" ht="12.75">
      <c r="A248" s="70"/>
      <c r="B248" s="115"/>
      <c r="C248" s="115"/>
      <c r="D248" s="115"/>
      <c r="E248" s="115"/>
      <c r="F248" s="115"/>
      <c r="G248" s="75"/>
      <c r="H248" s="71"/>
      <c r="I248" s="137"/>
      <c r="J248" s="71"/>
      <c r="K248" s="71"/>
      <c r="M248" s="39"/>
      <c r="AA248" s="17"/>
    </row>
    <row r="249" spans="1:27" ht="15">
      <c r="A249" s="112" t="s">
        <v>605</v>
      </c>
      <c r="B249" s="115"/>
      <c r="C249" s="115"/>
      <c r="D249" s="115"/>
      <c r="E249" s="115"/>
      <c r="F249" s="115"/>
      <c r="G249" s="75"/>
      <c r="H249" s="71"/>
      <c r="I249" s="137"/>
      <c r="J249" s="71"/>
      <c r="K249" s="71"/>
      <c r="M249" s="39"/>
      <c r="AA249" s="17"/>
    </row>
    <row r="250" spans="1:27" ht="25.5">
      <c r="A250" s="130" t="s">
        <v>23</v>
      </c>
      <c r="B250" s="76">
        <v>3378.353</v>
      </c>
      <c r="C250" s="76">
        <f t="shared" si="62"/>
        <v>1205.1435999999999</v>
      </c>
      <c r="D250" s="76">
        <v>335.85969</v>
      </c>
      <c r="E250" s="76">
        <v>869.28391</v>
      </c>
      <c r="F250" s="76">
        <v>4583.497</v>
      </c>
      <c r="G250" s="77"/>
      <c r="H250" s="62">
        <f aca="true" t="shared" si="68" ref="H250:H256">B250/$F250</f>
        <v>0.73706887994036</v>
      </c>
      <c r="I250" s="135">
        <f aca="true" t="shared" si="69" ref="I250:I256">C250/$F250</f>
        <v>0.26293103279002905</v>
      </c>
      <c r="J250" s="62">
        <f aca="true" t="shared" si="70" ref="J250:J256">D250/$F250</f>
        <v>0.07327586120379265</v>
      </c>
      <c r="K250" s="62">
        <f aca="true" t="shared" si="71" ref="K250:K256">E250/$F250</f>
        <v>0.18965517158623643</v>
      </c>
      <c r="M250" s="39"/>
      <c r="AA250" s="17"/>
    </row>
    <row r="251" spans="1:27" ht="25.5">
      <c r="A251" s="130" t="s">
        <v>24</v>
      </c>
      <c r="B251" s="76">
        <v>2627.608</v>
      </c>
      <c r="C251" s="76">
        <f t="shared" si="62"/>
        <v>1165.630704</v>
      </c>
      <c r="D251" s="76">
        <v>493.911314</v>
      </c>
      <c r="E251" s="76">
        <v>671.71939</v>
      </c>
      <c r="F251" s="76">
        <v>3793.239</v>
      </c>
      <c r="G251" s="77"/>
      <c r="H251" s="62">
        <f t="shared" si="68"/>
        <v>0.6927082633074267</v>
      </c>
      <c r="I251" s="135">
        <f t="shared" si="69"/>
        <v>0.30729165865899827</v>
      </c>
      <c r="J251" s="62">
        <f t="shared" si="70"/>
        <v>0.13020832960960277</v>
      </c>
      <c r="K251" s="62">
        <f t="shared" si="71"/>
        <v>0.1770833290493955</v>
      </c>
      <c r="M251" s="39"/>
      <c r="AA251" s="17"/>
    </row>
    <row r="252" spans="1:27" ht="12.75">
      <c r="A252" s="123" t="s">
        <v>338</v>
      </c>
      <c r="B252" s="76">
        <v>35166.49</v>
      </c>
      <c r="C252" s="76">
        <f t="shared" si="62"/>
        <v>15508.812999999998</v>
      </c>
      <c r="D252" s="76">
        <v>3378.353</v>
      </c>
      <c r="E252" s="76">
        <v>12130.46</v>
      </c>
      <c r="F252" s="76">
        <v>50675.3</v>
      </c>
      <c r="G252" s="77"/>
      <c r="H252" s="62">
        <f t="shared" si="68"/>
        <v>0.6939572138694787</v>
      </c>
      <c r="I252" s="135">
        <f t="shared" si="69"/>
        <v>0.30604284533096</v>
      </c>
      <c r="J252" s="62">
        <f t="shared" si="70"/>
        <v>0.06666666008884012</v>
      </c>
      <c r="K252" s="62">
        <f t="shared" si="71"/>
        <v>0.2393761852421199</v>
      </c>
      <c r="M252" s="39"/>
      <c r="AA252" s="17"/>
    </row>
    <row r="253" spans="1:27" ht="12.75">
      <c r="A253" s="123" t="s">
        <v>296</v>
      </c>
      <c r="B253" s="76">
        <v>20349.15</v>
      </c>
      <c r="C253" s="76">
        <f t="shared" si="62"/>
        <v>15192.710000000001</v>
      </c>
      <c r="D253" s="76">
        <v>3338.84</v>
      </c>
      <c r="E253" s="76">
        <v>11853.87</v>
      </c>
      <c r="F253" s="76">
        <v>35541.86</v>
      </c>
      <c r="G253" s="77"/>
      <c r="H253" s="62">
        <f t="shared" si="68"/>
        <v>0.5725403791472928</v>
      </c>
      <c r="I253" s="135">
        <f t="shared" si="69"/>
        <v>0.4274596208527072</v>
      </c>
      <c r="J253" s="62">
        <f t="shared" si="70"/>
        <v>0.09394105992201872</v>
      </c>
      <c r="K253" s="62">
        <f t="shared" si="71"/>
        <v>0.3335185609306885</v>
      </c>
      <c r="M253" s="39"/>
      <c r="AA253" s="17"/>
    </row>
    <row r="254" spans="1:27" ht="12.75">
      <c r="A254" s="125" t="s">
        <v>382</v>
      </c>
      <c r="B254" s="59">
        <v>2074.428</v>
      </c>
      <c r="C254" s="59">
        <f t="shared" si="62"/>
        <v>138.295168</v>
      </c>
      <c r="D254" s="59">
        <v>59.269358</v>
      </c>
      <c r="E254" s="59">
        <v>79.02581</v>
      </c>
      <c r="F254" s="59">
        <v>2212.723</v>
      </c>
      <c r="G254" s="75"/>
      <c r="H254" s="51">
        <f t="shared" si="68"/>
        <v>0.9375000847372219</v>
      </c>
      <c r="I254" s="134">
        <f t="shared" si="69"/>
        <v>0.062499991187328914</v>
      </c>
      <c r="J254" s="51">
        <f t="shared" si="70"/>
        <v>0.026785710637978636</v>
      </c>
      <c r="K254" s="51">
        <f t="shared" si="71"/>
        <v>0.03571428054935028</v>
      </c>
      <c r="M254" s="39"/>
      <c r="AA254" s="17"/>
    </row>
    <row r="255" spans="1:27" ht="12.75">
      <c r="A255" s="123" t="s">
        <v>245</v>
      </c>
      <c r="B255" s="76">
        <v>19242.78</v>
      </c>
      <c r="C255" s="76">
        <f t="shared" si="62"/>
        <v>16615.175</v>
      </c>
      <c r="D255" s="76">
        <v>2311.505</v>
      </c>
      <c r="E255" s="76">
        <v>14303.67</v>
      </c>
      <c r="F255" s="76">
        <v>35857.96</v>
      </c>
      <c r="G255" s="77"/>
      <c r="H255" s="62">
        <f t="shared" si="68"/>
        <v>0.5366390056768428</v>
      </c>
      <c r="I255" s="135">
        <f t="shared" si="69"/>
        <v>0.46336085488410383</v>
      </c>
      <c r="J255" s="62">
        <f t="shared" si="70"/>
        <v>0.06446281383547754</v>
      </c>
      <c r="K255" s="62">
        <f t="shared" si="71"/>
        <v>0.3988980410486263</v>
      </c>
      <c r="M255" s="39"/>
      <c r="AA255" s="17"/>
    </row>
    <row r="256" spans="1:27" ht="12.75">
      <c r="A256" s="244" t="s">
        <v>429</v>
      </c>
      <c r="B256" s="245">
        <f>SUM(B250:B255)</f>
        <v>82838.80900000001</v>
      </c>
      <c r="C256" s="245">
        <f>SUM(C250:C255)</f>
        <v>49825.76747199999</v>
      </c>
      <c r="D256" s="245">
        <f>SUM(D250:D255)</f>
        <v>9917.738362</v>
      </c>
      <c r="E256" s="245">
        <f>SUM(E250:E255)</f>
        <v>39908.029109999996</v>
      </c>
      <c r="F256" s="245">
        <f>SUM(F250:F255)</f>
        <v>132664.579</v>
      </c>
      <c r="G256" s="77"/>
      <c r="H256" s="246">
        <f t="shared" si="68"/>
        <v>0.6244229591984761</v>
      </c>
      <c r="I256" s="247">
        <f t="shared" si="69"/>
        <v>0.37557702174594765</v>
      </c>
      <c r="J256" s="246">
        <f t="shared" si="70"/>
        <v>0.07475799822950481</v>
      </c>
      <c r="K256" s="246">
        <f t="shared" si="71"/>
        <v>0.3008190235164429</v>
      </c>
      <c r="M256" s="39"/>
      <c r="AA256" s="17"/>
    </row>
    <row r="257" spans="1:27" ht="12.75">
      <c r="A257" s="127"/>
      <c r="B257" s="75"/>
      <c r="C257" s="75"/>
      <c r="D257" s="75"/>
      <c r="E257" s="75"/>
      <c r="F257" s="106"/>
      <c r="G257" s="106"/>
      <c r="H257" s="71"/>
      <c r="I257" s="137"/>
      <c r="J257" s="71"/>
      <c r="K257" s="71"/>
      <c r="M257" s="39"/>
      <c r="AA257" s="17"/>
    </row>
    <row r="258" spans="1:27" ht="15">
      <c r="A258" s="112" t="s">
        <v>598</v>
      </c>
      <c r="B258" s="115"/>
      <c r="C258" s="115"/>
      <c r="D258" s="115"/>
      <c r="E258" s="115"/>
      <c r="F258" s="115"/>
      <c r="G258" s="75"/>
      <c r="H258" s="71"/>
      <c r="I258" s="137"/>
      <c r="J258" s="71"/>
      <c r="K258" s="71"/>
      <c r="M258" s="39"/>
      <c r="AA258" s="17"/>
    </row>
    <row r="259" spans="1:27" ht="12.75">
      <c r="A259" s="121" t="s">
        <v>25</v>
      </c>
      <c r="B259" s="115">
        <v>1718.811</v>
      </c>
      <c r="C259" s="115">
        <f aca="true" t="shared" si="72" ref="C259:C264">D259+E259</f>
        <v>98.782263</v>
      </c>
      <c r="D259" s="115">
        <v>19.756453</v>
      </c>
      <c r="E259" s="115">
        <v>79.02581</v>
      </c>
      <c r="F259" s="115">
        <v>1817.594</v>
      </c>
      <c r="G259" s="75"/>
      <c r="H259" s="51">
        <f aca="true" t="shared" si="73" ref="H259:K262">B259/$F259</f>
        <v>0.9456517792202218</v>
      </c>
      <c r="I259" s="134">
        <f t="shared" si="73"/>
        <v>0.05434781529868606</v>
      </c>
      <c r="J259" s="51">
        <f t="shared" si="73"/>
        <v>0.010869563279808363</v>
      </c>
      <c r="K259" s="51">
        <f t="shared" si="73"/>
        <v>0.04347825201887771</v>
      </c>
      <c r="M259" s="39"/>
      <c r="AA259" s="17"/>
    </row>
    <row r="260" spans="1:27" ht="12.75">
      <c r="A260" s="121" t="s">
        <v>26</v>
      </c>
      <c r="B260" s="115">
        <v>2034.915</v>
      </c>
      <c r="C260" s="115">
        <f t="shared" si="72"/>
        <v>276.59034</v>
      </c>
      <c r="D260" s="115">
        <v>138.29517</v>
      </c>
      <c r="E260" s="115">
        <v>138.29517</v>
      </c>
      <c r="F260" s="115">
        <v>2311.505</v>
      </c>
      <c r="G260" s="75"/>
      <c r="H260" s="51">
        <f t="shared" si="73"/>
        <v>0.8803420282456668</v>
      </c>
      <c r="I260" s="134">
        <f t="shared" si="73"/>
        <v>0.11965811884464884</v>
      </c>
      <c r="J260" s="51">
        <f t="shared" si="73"/>
        <v>0.05982905942232442</v>
      </c>
      <c r="K260" s="51">
        <f t="shared" si="73"/>
        <v>0.05982905942232442</v>
      </c>
      <c r="M260" s="39"/>
      <c r="AA260" s="17"/>
    </row>
    <row r="261" spans="1:27" ht="12.75">
      <c r="A261" s="124" t="s">
        <v>364</v>
      </c>
      <c r="B261" s="73">
        <v>889.04037</v>
      </c>
      <c r="C261" s="73">
        <f t="shared" si="72"/>
        <v>237.07743299999998</v>
      </c>
      <c r="D261" s="73">
        <v>19.756453</v>
      </c>
      <c r="E261" s="73">
        <v>217.32098</v>
      </c>
      <c r="F261" s="73">
        <v>1126.1178</v>
      </c>
      <c r="G261" s="74"/>
      <c r="H261" s="62">
        <f t="shared" si="73"/>
        <v>0.789473685612642</v>
      </c>
      <c r="I261" s="135">
        <f t="shared" si="73"/>
        <v>0.21052631705137775</v>
      </c>
      <c r="J261" s="62">
        <f t="shared" si="73"/>
        <v>0.017543859976283122</v>
      </c>
      <c r="K261" s="62">
        <f t="shared" si="73"/>
        <v>0.19298245707509462</v>
      </c>
      <c r="M261" s="39"/>
      <c r="AA261" s="17"/>
    </row>
    <row r="262" spans="1:27" ht="12.75">
      <c r="A262" s="121" t="s">
        <v>694</v>
      </c>
      <c r="B262" s="115">
        <v>2627.608</v>
      </c>
      <c r="C262" s="115">
        <f t="shared" si="72"/>
        <v>217.32098299999998</v>
      </c>
      <c r="D262" s="115">
        <v>19.756453</v>
      </c>
      <c r="E262" s="115">
        <v>197.56453</v>
      </c>
      <c r="F262" s="115">
        <v>2844.929</v>
      </c>
      <c r="G262" s="75"/>
      <c r="H262" s="51">
        <f t="shared" si="73"/>
        <v>0.923611098906159</v>
      </c>
      <c r="I262" s="134">
        <f t="shared" si="73"/>
        <v>0.07638889511829644</v>
      </c>
      <c r="J262" s="51">
        <f t="shared" si="73"/>
        <v>0.006944445010754223</v>
      </c>
      <c r="K262" s="51">
        <f t="shared" si="73"/>
        <v>0.06944445010754222</v>
      </c>
      <c r="M262" s="39"/>
      <c r="AA262" s="17"/>
    </row>
    <row r="263" spans="1:27" ht="12.75">
      <c r="A263" s="121" t="s">
        <v>695</v>
      </c>
      <c r="B263" s="115">
        <v>2252.236</v>
      </c>
      <c r="C263" s="115">
        <f t="shared" si="72"/>
        <v>316.103243</v>
      </c>
      <c r="D263" s="115">
        <v>138.29517</v>
      </c>
      <c r="E263" s="115">
        <v>177.808073</v>
      </c>
      <c r="F263" s="115">
        <v>2568.339</v>
      </c>
      <c r="G263" s="75"/>
      <c r="H263" s="51">
        <f aca="true" t="shared" si="74" ref="H263:K264">B263/$F263</f>
        <v>0.8769231787548295</v>
      </c>
      <c r="I263" s="134">
        <f t="shared" si="74"/>
        <v>0.12307691585884886</v>
      </c>
      <c r="J263" s="51">
        <f t="shared" si="74"/>
        <v>0.05384615115060746</v>
      </c>
      <c r="K263" s="51">
        <f t="shared" si="74"/>
        <v>0.0692307647082414</v>
      </c>
      <c r="M263" s="39"/>
      <c r="AA263" s="17"/>
    </row>
    <row r="264" spans="1:27" ht="12.75">
      <c r="A264" s="124" t="s">
        <v>696</v>
      </c>
      <c r="B264" s="73">
        <v>98.7822628</v>
      </c>
      <c r="C264" s="73">
        <f t="shared" si="72"/>
        <v>19.756453</v>
      </c>
      <c r="D264" s="73">
        <v>19.756453</v>
      </c>
      <c r="E264" s="73">
        <v>0</v>
      </c>
      <c r="F264" s="73">
        <v>118.53872</v>
      </c>
      <c r="G264" s="74"/>
      <c r="H264" s="62">
        <f t="shared" si="74"/>
        <v>0.8333333007138933</v>
      </c>
      <c r="I264" s="135">
        <f t="shared" si="74"/>
        <v>0.16666666385464599</v>
      </c>
      <c r="J264" s="62">
        <f t="shared" si="74"/>
        <v>0.16666666385464599</v>
      </c>
      <c r="K264" s="62">
        <f t="shared" si="74"/>
        <v>0</v>
      </c>
      <c r="M264" s="39"/>
      <c r="AA264" s="17"/>
    </row>
    <row r="265" spans="1:27" ht="12.75">
      <c r="A265" s="121" t="s">
        <v>697</v>
      </c>
      <c r="B265" s="115">
        <v>1363.195</v>
      </c>
      <c r="C265" s="115">
        <f t="shared" si="62"/>
        <v>98.782263</v>
      </c>
      <c r="D265" s="115">
        <v>19.756453</v>
      </c>
      <c r="E265" s="115">
        <v>79.02581</v>
      </c>
      <c r="F265" s="115">
        <v>1461.977</v>
      </c>
      <c r="G265" s="75"/>
      <c r="H265" s="51">
        <f aca="true" t="shared" si="75" ref="H265:H279">B265/$F265</f>
        <v>0.9324325895687825</v>
      </c>
      <c r="I265" s="134">
        <f aca="true" t="shared" si="76" ref="I265:I279">C265/$F265</f>
        <v>0.06756759032460839</v>
      </c>
      <c r="J265" s="51">
        <f aca="true" t="shared" si="77" ref="J265:J279">D265/$F265</f>
        <v>0.013513518338523793</v>
      </c>
      <c r="K265" s="51">
        <f aca="true" t="shared" si="78" ref="K265:K279">E265/$F265</f>
        <v>0.0540540719860846</v>
      </c>
      <c r="M265" s="39"/>
      <c r="AA265" s="17"/>
    </row>
    <row r="266" spans="1:27" ht="12.75">
      <c r="A266" s="121" t="s">
        <v>27</v>
      </c>
      <c r="B266" s="115">
        <v>4603.253</v>
      </c>
      <c r="C266" s="115">
        <f t="shared" si="62"/>
        <v>316.1032428</v>
      </c>
      <c r="D266" s="115">
        <v>98.7822628</v>
      </c>
      <c r="E266" s="115">
        <v>217.32098</v>
      </c>
      <c r="F266" s="115">
        <v>4919.357</v>
      </c>
      <c r="G266" s="75"/>
      <c r="H266" s="51">
        <f t="shared" si="75"/>
        <v>0.9357428216736455</v>
      </c>
      <c r="I266" s="134">
        <f t="shared" si="76"/>
        <v>0.06425702440379912</v>
      </c>
      <c r="J266" s="51">
        <f t="shared" si="77"/>
        <v>0.02008032000930203</v>
      </c>
      <c r="K266" s="51">
        <f t="shared" si="78"/>
        <v>0.044176704394497085</v>
      </c>
      <c r="M266" s="39"/>
      <c r="AA266" s="17"/>
    </row>
    <row r="267" spans="1:27" ht="12.75">
      <c r="A267" s="121" t="s">
        <v>698</v>
      </c>
      <c r="B267" s="115">
        <v>256.83388</v>
      </c>
      <c r="C267" s="115">
        <f t="shared" si="62"/>
        <v>0</v>
      </c>
      <c r="D267" s="115">
        <v>0</v>
      </c>
      <c r="E267" s="115">
        <v>0</v>
      </c>
      <c r="F267" s="115">
        <v>256.83388</v>
      </c>
      <c r="G267" s="75"/>
      <c r="H267" s="51">
        <f t="shared" si="75"/>
        <v>1</v>
      </c>
      <c r="I267" s="134">
        <f t="shared" si="76"/>
        <v>0</v>
      </c>
      <c r="J267" s="51">
        <f t="shared" si="77"/>
        <v>0</v>
      </c>
      <c r="K267" s="51">
        <f t="shared" si="78"/>
        <v>0</v>
      </c>
      <c r="M267" s="39"/>
      <c r="AA267" s="17"/>
    </row>
    <row r="268" spans="1:27" ht="12.75">
      <c r="A268" s="124" t="s">
        <v>699</v>
      </c>
      <c r="B268" s="73">
        <v>1066.848</v>
      </c>
      <c r="C268" s="73">
        <f t="shared" si="62"/>
        <v>217.32098000000002</v>
      </c>
      <c r="D268" s="73">
        <v>79.02581</v>
      </c>
      <c r="E268" s="73">
        <v>138.29517</v>
      </c>
      <c r="F268" s="73">
        <v>1284.169</v>
      </c>
      <c r="G268" s="74"/>
      <c r="H268" s="62">
        <f t="shared" si="75"/>
        <v>0.8307691588879655</v>
      </c>
      <c r="I268" s="135">
        <f t="shared" si="76"/>
        <v>0.16923082553776023</v>
      </c>
      <c r="J268" s="62">
        <f t="shared" si="77"/>
        <v>0.06153848130580944</v>
      </c>
      <c r="K268" s="62">
        <f t="shared" si="78"/>
        <v>0.10769234423195079</v>
      </c>
      <c r="M268" s="39"/>
      <c r="AA268" s="17"/>
    </row>
    <row r="269" spans="1:27" ht="12.75">
      <c r="A269" s="124" t="s">
        <v>700</v>
      </c>
      <c r="B269" s="73">
        <v>10964.83</v>
      </c>
      <c r="C269" s="73">
        <f t="shared" si="62"/>
        <v>2192.9661800000003</v>
      </c>
      <c r="D269" s="73">
        <v>1224.9</v>
      </c>
      <c r="E269" s="73">
        <v>968.06618</v>
      </c>
      <c r="F269" s="73">
        <v>13157.8</v>
      </c>
      <c r="G269" s="74"/>
      <c r="H269" s="62">
        <f t="shared" si="75"/>
        <v>0.8333330799981761</v>
      </c>
      <c r="I269" s="135">
        <f t="shared" si="76"/>
        <v>0.16666662967973372</v>
      </c>
      <c r="J269" s="62">
        <f t="shared" si="77"/>
        <v>0.09309307027010595</v>
      </c>
      <c r="K269" s="62">
        <f t="shared" si="78"/>
        <v>0.07357355940962776</v>
      </c>
      <c r="M269" s="39"/>
      <c r="AA269" s="17"/>
    </row>
    <row r="270" spans="1:27" ht="12.75">
      <c r="A270" s="123" t="s">
        <v>701</v>
      </c>
      <c r="B270" s="76">
        <v>2607.852</v>
      </c>
      <c r="C270" s="76">
        <f t="shared" si="62"/>
        <v>1007.579081</v>
      </c>
      <c r="D270" s="76">
        <v>691.47584</v>
      </c>
      <c r="E270" s="76">
        <v>316.103241</v>
      </c>
      <c r="F270" s="76">
        <v>3615.431</v>
      </c>
      <c r="G270" s="77"/>
      <c r="H270" s="62">
        <f t="shared" si="75"/>
        <v>0.7213115116842224</v>
      </c>
      <c r="I270" s="135">
        <f t="shared" si="76"/>
        <v>0.27868851071974543</v>
      </c>
      <c r="J270" s="62">
        <f t="shared" si="77"/>
        <v>0.19125682110929512</v>
      </c>
      <c r="K270" s="62">
        <f t="shared" si="78"/>
        <v>0.08743168961045032</v>
      </c>
      <c r="M270" s="39"/>
      <c r="AA270" s="17"/>
    </row>
    <row r="271" spans="1:27" ht="12.75">
      <c r="A271" s="121" t="s">
        <v>702</v>
      </c>
      <c r="B271" s="115">
        <v>2054.671</v>
      </c>
      <c r="C271" s="115">
        <f t="shared" si="62"/>
        <v>177.80807500000003</v>
      </c>
      <c r="D271" s="115">
        <v>39.512905</v>
      </c>
      <c r="E271" s="115">
        <v>138.29517</v>
      </c>
      <c r="F271" s="115">
        <v>2232.479</v>
      </c>
      <c r="G271" s="75"/>
      <c r="H271" s="51">
        <f t="shared" si="75"/>
        <v>0.9203540100489187</v>
      </c>
      <c r="I271" s="134">
        <f t="shared" si="76"/>
        <v>0.07964602354602218</v>
      </c>
      <c r="J271" s="51">
        <f t="shared" si="77"/>
        <v>0.017699116094709068</v>
      </c>
      <c r="K271" s="51">
        <f t="shared" si="78"/>
        <v>0.0619469074513131</v>
      </c>
      <c r="M271" s="39"/>
      <c r="AA271" s="17"/>
    </row>
    <row r="272" spans="1:27" ht="12.75">
      <c r="A272" s="121" t="s">
        <v>703</v>
      </c>
      <c r="B272" s="115">
        <v>1461.977</v>
      </c>
      <c r="C272" s="115">
        <f t="shared" si="62"/>
        <v>197.56453</v>
      </c>
      <c r="D272" s="115">
        <v>79.02581</v>
      </c>
      <c r="E272" s="115">
        <v>118.53872</v>
      </c>
      <c r="F272" s="115">
        <v>1659.542</v>
      </c>
      <c r="G272" s="75"/>
      <c r="H272" s="51">
        <f t="shared" si="75"/>
        <v>0.8809520940114803</v>
      </c>
      <c r="I272" s="134">
        <f t="shared" si="76"/>
        <v>0.11904762277785076</v>
      </c>
      <c r="J272" s="51">
        <f t="shared" si="77"/>
        <v>0.047619047905988525</v>
      </c>
      <c r="K272" s="51">
        <f t="shared" si="78"/>
        <v>0.07142857487186224</v>
      </c>
      <c r="M272" s="39"/>
      <c r="AA272" s="17"/>
    </row>
    <row r="273" spans="1:27" ht="12.75">
      <c r="A273" s="121" t="s">
        <v>704</v>
      </c>
      <c r="B273" s="115">
        <v>4899.6</v>
      </c>
      <c r="C273" s="115">
        <f t="shared" si="62"/>
        <v>375.372603</v>
      </c>
      <c r="D273" s="115">
        <v>197.56453</v>
      </c>
      <c r="E273" s="115">
        <v>177.808073</v>
      </c>
      <c r="F273" s="115">
        <v>5274.973</v>
      </c>
      <c r="G273" s="75"/>
      <c r="H273" s="51">
        <f t="shared" si="75"/>
        <v>0.928838877469136</v>
      </c>
      <c r="I273" s="134">
        <f t="shared" si="76"/>
        <v>0.07116104726981541</v>
      </c>
      <c r="J273" s="51">
        <f t="shared" si="77"/>
        <v>0.03745318317269112</v>
      </c>
      <c r="K273" s="51">
        <f t="shared" si="78"/>
        <v>0.03370786409712429</v>
      </c>
      <c r="M273" s="39"/>
      <c r="AA273" s="17"/>
    </row>
    <row r="274" spans="1:27" ht="12.75">
      <c r="A274" s="124" t="s">
        <v>705</v>
      </c>
      <c r="B274" s="73">
        <v>26532.92</v>
      </c>
      <c r="C274" s="73">
        <f t="shared" si="62"/>
        <v>5472.537</v>
      </c>
      <c r="D274" s="73">
        <v>1659.542</v>
      </c>
      <c r="E274" s="73">
        <v>3812.995</v>
      </c>
      <c r="F274" s="73">
        <v>32005.45</v>
      </c>
      <c r="G274" s="74"/>
      <c r="H274" s="62">
        <f t="shared" si="75"/>
        <v>0.8290125587985795</v>
      </c>
      <c r="I274" s="135">
        <f t="shared" si="76"/>
        <v>0.17098765991417086</v>
      </c>
      <c r="J274" s="62">
        <f t="shared" si="77"/>
        <v>0.051851856480693126</v>
      </c>
      <c r="K274" s="62">
        <f t="shared" si="78"/>
        <v>0.11913580343347772</v>
      </c>
      <c r="M274" s="39"/>
      <c r="AA274" s="17"/>
    </row>
    <row r="275" spans="1:27" ht="12.75">
      <c r="A275" s="124" t="s">
        <v>706</v>
      </c>
      <c r="B275" s="73">
        <v>6164.0132</v>
      </c>
      <c r="C275" s="73">
        <f t="shared" si="62"/>
        <v>1303.92587</v>
      </c>
      <c r="D275" s="73">
        <v>691.47584</v>
      </c>
      <c r="E275" s="73">
        <v>612.45003</v>
      </c>
      <c r="F275" s="73">
        <v>7467.939</v>
      </c>
      <c r="G275" s="74"/>
      <c r="H275" s="62">
        <f t="shared" si="75"/>
        <v>0.8253968330485828</v>
      </c>
      <c r="I275" s="135">
        <f t="shared" si="76"/>
        <v>0.17460317632482</v>
      </c>
      <c r="J275" s="62">
        <f t="shared" si="77"/>
        <v>0.09259259348529761</v>
      </c>
      <c r="K275" s="62">
        <f t="shared" si="78"/>
        <v>0.08201058283952238</v>
      </c>
      <c r="M275" s="39"/>
      <c r="AA275" s="17"/>
    </row>
    <row r="276" spans="1:27" ht="12.75">
      <c r="A276" s="121" t="s">
        <v>707</v>
      </c>
      <c r="B276" s="115">
        <v>6124.5</v>
      </c>
      <c r="C276" s="115">
        <f t="shared" si="62"/>
        <v>355.61615</v>
      </c>
      <c r="D276" s="115">
        <v>118.53872</v>
      </c>
      <c r="E276" s="115">
        <v>237.07743</v>
      </c>
      <c r="F276" s="115">
        <v>6480.116</v>
      </c>
      <c r="G276" s="75"/>
      <c r="H276" s="51">
        <f t="shared" si="75"/>
        <v>0.9451219700388079</v>
      </c>
      <c r="I276" s="134">
        <f t="shared" si="76"/>
        <v>0.05487805310892583</v>
      </c>
      <c r="J276" s="51">
        <f t="shared" si="77"/>
        <v>0.018292684884036025</v>
      </c>
      <c r="K276" s="51">
        <f t="shared" si="78"/>
        <v>0.0365853682248898</v>
      </c>
      <c r="M276" s="39"/>
      <c r="AA276" s="17"/>
    </row>
    <row r="277" spans="1:27" ht="12.75">
      <c r="A277" s="121" t="s">
        <v>708</v>
      </c>
      <c r="B277" s="115">
        <v>632.20648</v>
      </c>
      <c r="C277" s="115">
        <f t="shared" si="62"/>
        <v>79.025811</v>
      </c>
      <c r="D277" s="115">
        <v>19.756453</v>
      </c>
      <c r="E277" s="115">
        <v>59.269358</v>
      </c>
      <c r="F277" s="115">
        <v>711.23229</v>
      </c>
      <c r="G277" s="75"/>
      <c r="H277" s="51">
        <f t="shared" si="75"/>
        <v>0.888888888888889</v>
      </c>
      <c r="I277" s="134">
        <f t="shared" si="76"/>
        <v>0.11111111251712151</v>
      </c>
      <c r="J277" s="51">
        <f t="shared" si="77"/>
        <v>0.02777777848078298</v>
      </c>
      <c r="K277" s="51">
        <f t="shared" si="78"/>
        <v>0.08333333403633852</v>
      </c>
      <c r="M277" s="39"/>
      <c r="AA277" s="17"/>
    </row>
    <row r="278" spans="1:27" ht="12.75">
      <c r="A278" s="121" t="s">
        <v>709</v>
      </c>
      <c r="B278" s="115">
        <v>987.822628</v>
      </c>
      <c r="C278" s="115">
        <f t="shared" si="62"/>
        <v>158.05162</v>
      </c>
      <c r="D278" s="115">
        <v>79.02581</v>
      </c>
      <c r="E278" s="115">
        <v>79.02581</v>
      </c>
      <c r="F278" s="115">
        <v>1145.874</v>
      </c>
      <c r="G278" s="75"/>
      <c r="H278" s="51">
        <f t="shared" si="75"/>
        <v>0.8620691524548074</v>
      </c>
      <c r="I278" s="134">
        <f t="shared" si="76"/>
        <v>0.13793106397387497</v>
      </c>
      <c r="J278" s="51">
        <f t="shared" si="77"/>
        <v>0.06896553198693749</v>
      </c>
      <c r="K278" s="51">
        <f t="shared" si="78"/>
        <v>0.06896553198693749</v>
      </c>
      <c r="M278" s="39"/>
      <c r="AA278" s="17"/>
    </row>
    <row r="279" spans="1:27" ht="12.75">
      <c r="A279" s="119" t="s">
        <v>430</v>
      </c>
      <c r="B279" s="120">
        <f>SUM(B259:B278)</f>
        <v>79341.91482079998</v>
      </c>
      <c r="C279" s="120">
        <f>SUM(C259:C278)</f>
        <v>13118.284120799999</v>
      </c>
      <c r="D279" s="120">
        <f>SUM(D259:D278)</f>
        <v>5353.9985858</v>
      </c>
      <c r="E279" s="120">
        <f>SUM(E259:E278)</f>
        <v>7764.285535</v>
      </c>
      <c r="F279" s="120">
        <f>SUM(F259:F278)</f>
        <v>92460.19668999998</v>
      </c>
      <c r="G279" s="115"/>
      <c r="H279" s="69">
        <f t="shared" si="75"/>
        <v>0.8581196845905174</v>
      </c>
      <c r="I279" s="136">
        <f t="shared" si="76"/>
        <v>0.1418803397615831</v>
      </c>
      <c r="J279" s="69">
        <f t="shared" si="77"/>
        <v>0.05790598308752096</v>
      </c>
      <c r="K279" s="69">
        <f t="shared" si="78"/>
        <v>0.08397435667406215</v>
      </c>
      <c r="M279" s="39"/>
      <c r="AA279" s="17"/>
    </row>
    <row r="280" spans="1:27" ht="12.75">
      <c r="A280" s="70"/>
      <c r="B280" s="115"/>
      <c r="C280" s="115"/>
      <c r="D280" s="115"/>
      <c r="E280" s="115"/>
      <c r="F280" s="115"/>
      <c r="G280" s="75"/>
      <c r="H280" s="71"/>
      <c r="I280" s="137"/>
      <c r="J280" s="71"/>
      <c r="K280" s="71"/>
      <c r="M280" s="39"/>
      <c r="AA280" s="17"/>
    </row>
    <row r="281" spans="1:27" ht="15">
      <c r="A281" s="112" t="s">
        <v>599</v>
      </c>
      <c r="B281" s="115"/>
      <c r="C281" s="115"/>
      <c r="D281" s="115"/>
      <c r="E281" s="115"/>
      <c r="F281" s="115"/>
      <c r="G281" s="75"/>
      <c r="H281" s="71"/>
      <c r="I281" s="137"/>
      <c r="J281" s="71"/>
      <c r="K281" s="71"/>
      <c r="M281" s="39"/>
      <c r="AA281" s="17"/>
    </row>
    <row r="282" spans="1:27" ht="12.75">
      <c r="A282" s="121" t="s">
        <v>28</v>
      </c>
      <c r="B282" s="115">
        <v>52413.87</v>
      </c>
      <c r="C282" s="115">
        <f t="shared" si="62"/>
        <v>6559.143</v>
      </c>
      <c r="D282" s="115">
        <v>3516.649</v>
      </c>
      <c r="E282" s="115">
        <v>3042.494</v>
      </c>
      <c r="F282" s="115">
        <v>58973.01</v>
      </c>
      <c r="G282" s="75"/>
      <c r="H282" s="51">
        <f aca="true" t="shared" si="79" ref="H282:H300">B282/$F282</f>
        <v>0.8887772559006231</v>
      </c>
      <c r="I282" s="134">
        <f aca="true" t="shared" si="80" ref="I282:I300">C282/$F282</f>
        <v>0.11122279497010581</v>
      </c>
      <c r="J282" s="51">
        <f aca="true" t="shared" si="81" ref="J282:J300">D282/$F282</f>
        <v>0.05963149922311918</v>
      </c>
      <c r="K282" s="51">
        <f aca="true" t="shared" si="82" ref="K282:K300">E282/$F282</f>
        <v>0.05159129574698663</v>
      </c>
      <c r="M282" s="39"/>
      <c r="AA282" s="17"/>
    </row>
    <row r="283" spans="1:27" ht="12.75">
      <c r="A283" s="121" t="s">
        <v>29</v>
      </c>
      <c r="B283" s="115">
        <v>17069.575</v>
      </c>
      <c r="C283" s="115">
        <f t="shared" si="62"/>
        <v>2252.23582</v>
      </c>
      <c r="D283" s="115">
        <v>908.79682</v>
      </c>
      <c r="E283" s="115">
        <v>1343.439</v>
      </c>
      <c r="F283" s="115">
        <v>19321.81</v>
      </c>
      <c r="G283" s="75"/>
      <c r="H283" s="51">
        <f t="shared" si="79"/>
        <v>0.8834356098108821</v>
      </c>
      <c r="I283" s="134">
        <f t="shared" si="80"/>
        <v>0.11656443262820614</v>
      </c>
      <c r="J283" s="51">
        <f t="shared" si="81"/>
        <v>0.04703476641163535</v>
      </c>
      <c r="K283" s="51">
        <f t="shared" si="82"/>
        <v>0.0695296662165708</v>
      </c>
      <c r="M283" s="39"/>
      <c r="AA283" s="17"/>
    </row>
    <row r="284" spans="1:27" ht="12.75">
      <c r="A284" s="121" t="s">
        <v>710</v>
      </c>
      <c r="B284" s="115">
        <v>63062.6</v>
      </c>
      <c r="C284" s="115">
        <f t="shared" si="62"/>
        <v>9838.713</v>
      </c>
      <c r="D284" s="115">
        <v>3101.763</v>
      </c>
      <c r="E284" s="115">
        <v>6736.95</v>
      </c>
      <c r="F284" s="115">
        <v>72901.31</v>
      </c>
      <c r="G284" s="75"/>
      <c r="H284" s="51">
        <f t="shared" si="79"/>
        <v>0.86504069679955</v>
      </c>
      <c r="I284" s="134">
        <f t="shared" si="80"/>
        <v>0.13495934435197393</v>
      </c>
      <c r="J284" s="51">
        <f t="shared" si="81"/>
        <v>0.04254742473077644</v>
      </c>
      <c r="K284" s="51">
        <f t="shared" si="82"/>
        <v>0.09241191962119748</v>
      </c>
      <c r="M284" s="39"/>
      <c r="AA284" s="17"/>
    </row>
    <row r="285" spans="1:27" ht="12.75">
      <c r="A285" s="121" t="s">
        <v>711</v>
      </c>
      <c r="B285" s="115">
        <v>3714.213</v>
      </c>
      <c r="C285" s="115">
        <f t="shared" si="62"/>
        <v>395.129048</v>
      </c>
      <c r="D285" s="115">
        <v>59.269358</v>
      </c>
      <c r="E285" s="115">
        <v>335.85969</v>
      </c>
      <c r="F285" s="115">
        <v>4109.342</v>
      </c>
      <c r="G285" s="75"/>
      <c r="H285" s="51">
        <f t="shared" si="79"/>
        <v>0.903846163205691</v>
      </c>
      <c r="I285" s="134">
        <f t="shared" si="80"/>
        <v>0.09615384847501134</v>
      </c>
      <c r="J285" s="51">
        <f t="shared" si="81"/>
        <v>0.014423077465930068</v>
      </c>
      <c r="K285" s="51">
        <f t="shared" si="82"/>
        <v>0.08173077100908127</v>
      </c>
      <c r="M285" s="39"/>
      <c r="AA285" s="17"/>
    </row>
    <row r="286" spans="1:27" ht="12.75">
      <c r="A286" s="121" t="s">
        <v>712</v>
      </c>
      <c r="B286" s="115">
        <v>2844.929</v>
      </c>
      <c r="C286" s="115">
        <f t="shared" si="62"/>
        <v>276.59034</v>
      </c>
      <c r="D286" s="115">
        <v>118.53872</v>
      </c>
      <c r="E286" s="115">
        <v>158.05162</v>
      </c>
      <c r="F286" s="115">
        <v>3121.5195</v>
      </c>
      <c r="G286" s="75"/>
      <c r="H286" s="51">
        <f t="shared" si="79"/>
        <v>0.9113923523463493</v>
      </c>
      <c r="I286" s="134">
        <f t="shared" si="80"/>
        <v>0.08860759639656264</v>
      </c>
      <c r="J286" s="51">
        <f t="shared" si="81"/>
        <v>0.037974685085260564</v>
      </c>
      <c r="K286" s="51">
        <f t="shared" si="82"/>
        <v>0.050632911311302084</v>
      </c>
      <c r="M286" s="39"/>
      <c r="AA286" s="17"/>
    </row>
    <row r="287" spans="1:27" ht="12.75">
      <c r="A287" s="121" t="s">
        <v>713</v>
      </c>
      <c r="B287" s="115">
        <v>72367.89</v>
      </c>
      <c r="C287" s="115">
        <f t="shared" si="62"/>
        <v>8317.466</v>
      </c>
      <c r="D287" s="115">
        <v>3200.545</v>
      </c>
      <c r="E287" s="115">
        <v>5116.921</v>
      </c>
      <c r="F287" s="115">
        <v>80685.35</v>
      </c>
      <c r="G287" s="75"/>
      <c r="H287" s="51">
        <f t="shared" si="79"/>
        <v>0.8969148674449574</v>
      </c>
      <c r="I287" s="134">
        <f t="shared" si="80"/>
        <v>0.10308520691798449</v>
      </c>
      <c r="J287" s="51">
        <f t="shared" si="81"/>
        <v>0.03966699035202797</v>
      </c>
      <c r="K287" s="51">
        <f t="shared" si="82"/>
        <v>0.06341821656595652</v>
      </c>
      <c r="M287" s="39"/>
      <c r="AA287" s="17"/>
    </row>
    <row r="288" spans="1:27" ht="12.75">
      <c r="A288" s="121" t="s">
        <v>714</v>
      </c>
      <c r="B288" s="115">
        <v>3951.291</v>
      </c>
      <c r="C288" s="115">
        <f t="shared" si="62"/>
        <v>217.32097800000003</v>
      </c>
      <c r="D288" s="115">
        <v>158.05162</v>
      </c>
      <c r="E288" s="115">
        <v>59.269358</v>
      </c>
      <c r="F288" s="115">
        <v>4168.611</v>
      </c>
      <c r="G288" s="75"/>
      <c r="H288" s="51">
        <f t="shared" si="79"/>
        <v>0.9478675270971555</v>
      </c>
      <c r="I288" s="134">
        <f t="shared" si="80"/>
        <v>0.05213270751336597</v>
      </c>
      <c r="J288" s="51">
        <f t="shared" si="81"/>
        <v>0.037914696286125045</v>
      </c>
      <c r="K288" s="51">
        <f t="shared" si="82"/>
        <v>0.01421801122724092</v>
      </c>
      <c r="M288" s="39"/>
      <c r="AA288" s="17"/>
    </row>
    <row r="289" spans="1:27" ht="12.75">
      <c r="A289" s="121" t="s">
        <v>715</v>
      </c>
      <c r="B289" s="115">
        <v>8692.839</v>
      </c>
      <c r="C289" s="115">
        <f t="shared" si="62"/>
        <v>572.937123</v>
      </c>
      <c r="D289" s="115">
        <v>395.12905</v>
      </c>
      <c r="E289" s="115">
        <v>177.808073</v>
      </c>
      <c r="F289" s="115">
        <v>9265.776</v>
      </c>
      <c r="G289" s="75"/>
      <c r="H289" s="51">
        <f t="shared" si="79"/>
        <v>0.9381663230365164</v>
      </c>
      <c r="I289" s="134">
        <f t="shared" si="80"/>
        <v>0.06183369023814088</v>
      </c>
      <c r="J289" s="51">
        <f t="shared" si="81"/>
        <v>0.042643924264950936</v>
      </c>
      <c r="K289" s="51">
        <f t="shared" si="82"/>
        <v>0.019189765973189943</v>
      </c>
      <c r="M289" s="39"/>
      <c r="AA289" s="17"/>
    </row>
    <row r="290" spans="1:27" ht="25.5">
      <c r="A290" s="122" t="s">
        <v>716</v>
      </c>
      <c r="B290" s="115">
        <v>6875.245</v>
      </c>
      <c r="C290" s="115">
        <f t="shared" si="62"/>
        <v>414.88550999999995</v>
      </c>
      <c r="D290" s="115">
        <v>197.56453</v>
      </c>
      <c r="E290" s="115">
        <v>217.32098</v>
      </c>
      <c r="F290" s="115">
        <v>7290.131</v>
      </c>
      <c r="G290" s="75"/>
      <c r="H290" s="51">
        <f t="shared" si="79"/>
        <v>0.9430893628660445</v>
      </c>
      <c r="I290" s="134">
        <f t="shared" si="80"/>
        <v>0.056910569919799786</v>
      </c>
      <c r="J290" s="51">
        <f t="shared" si="81"/>
        <v>0.02710027158634049</v>
      </c>
      <c r="K290" s="51">
        <f t="shared" si="82"/>
        <v>0.0298102983334593</v>
      </c>
      <c r="M290" s="39"/>
      <c r="AA290" s="17"/>
    </row>
    <row r="291" spans="1:27" ht="12.75">
      <c r="A291" s="121" t="s">
        <v>717</v>
      </c>
      <c r="B291" s="115">
        <v>3714.213</v>
      </c>
      <c r="C291" s="115">
        <f t="shared" si="62"/>
        <v>474.15486</v>
      </c>
      <c r="D291" s="115">
        <v>237.07743</v>
      </c>
      <c r="E291" s="115">
        <v>237.07743</v>
      </c>
      <c r="F291" s="115">
        <v>4188.368</v>
      </c>
      <c r="G291" s="75"/>
      <c r="H291" s="51">
        <f t="shared" si="79"/>
        <v>0.886792421296314</v>
      </c>
      <c r="I291" s="134">
        <f t="shared" si="80"/>
        <v>0.11320754527777882</v>
      </c>
      <c r="J291" s="51">
        <f t="shared" si="81"/>
        <v>0.05660377263888941</v>
      </c>
      <c r="K291" s="51">
        <f t="shared" si="82"/>
        <v>0.05660377263888941</v>
      </c>
      <c r="M291" s="39"/>
      <c r="AA291" s="17"/>
    </row>
    <row r="292" spans="1:27" ht="12.75">
      <c r="A292" s="121" t="s">
        <v>718</v>
      </c>
      <c r="B292" s="115">
        <v>14343.18</v>
      </c>
      <c r="C292" s="115">
        <f t="shared" si="62"/>
        <v>968.06618</v>
      </c>
      <c r="D292" s="115">
        <v>276.59034</v>
      </c>
      <c r="E292" s="115">
        <v>691.47584</v>
      </c>
      <c r="F292" s="115">
        <v>15311.25</v>
      </c>
      <c r="G292" s="75"/>
      <c r="H292" s="51">
        <f t="shared" si="79"/>
        <v>0.9367739407298555</v>
      </c>
      <c r="I292" s="134">
        <f t="shared" si="80"/>
        <v>0.06322580978039023</v>
      </c>
      <c r="J292" s="51">
        <f t="shared" si="81"/>
        <v>0.01806451726671565</v>
      </c>
      <c r="K292" s="51">
        <f t="shared" si="82"/>
        <v>0.04516129251367458</v>
      </c>
      <c r="M292" s="39"/>
      <c r="AA292" s="17"/>
    </row>
    <row r="293" spans="1:27" ht="25.5">
      <c r="A293" s="122" t="s">
        <v>719</v>
      </c>
      <c r="B293" s="115">
        <v>25070.94</v>
      </c>
      <c r="C293" s="115">
        <f t="shared" si="62"/>
        <v>1955.8886499999999</v>
      </c>
      <c r="D293" s="115">
        <v>770.50165</v>
      </c>
      <c r="E293" s="115">
        <v>1185.387</v>
      </c>
      <c r="F293" s="115">
        <v>27026.83</v>
      </c>
      <c r="G293" s="75"/>
      <c r="H293" s="51">
        <f t="shared" si="79"/>
        <v>0.9276315424339442</v>
      </c>
      <c r="I293" s="134">
        <f t="shared" si="80"/>
        <v>0.07236840761569151</v>
      </c>
      <c r="J293" s="51">
        <f t="shared" si="81"/>
        <v>0.028508768878925127</v>
      </c>
      <c r="K293" s="51">
        <f t="shared" si="82"/>
        <v>0.04385963873676638</v>
      </c>
      <c r="M293" s="39"/>
      <c r="AA293" s="17"/>
    </row>
    <row r="294" spans="1:27" ht="12.75">
      <c r="A294" s="121" t="s">
        <v>720</v>
      </c>
      <c r="B294" s="115">
        <v>1580.5162</v>
      </c>
      <c r="C294" s="115">
        <f aca="true" t="shared" si="83" ref="C294:C299">D294+E294</f>
        <v>98.782263</v>
      </c>
      <c r="D294" s="115">
        <v>19.756453</v>
      </c>
      <c r="E294" s="115">
        <v>79.02581</v>
      </c>
      <c r="F294" s="115">
        <v>1679.298</v>
      </c>
      <c r="G294" s="75"/>
      <c r="H294" s="51">
        <f aca="true" t="shared" si="84" ref="H294:K298">B294/$F294</f>
        <v>0.9411767298001903</v>
      </c>
      <c r="I294" s="134">
        <f t="shared" si="84"/>
        <v>0.058823545910255355</v>
      </c>
      <c r="J294" s="51">
        <f t="shared" si="84"/>
        <v>0.011764709420245842</v>
      </c>
      <c r="K294" s="51">
        <f t="shared" si="84"/>
        <v>0.04705883649000952</v>
      </c>
      <c r="M294" s="39"/>
      <c r="AA294" s="17"/>
    </row>
    <row r="295" spans="1:27" ht="12.75">
      <c r="A295" s="121" t="s">
        <v>721</v>
      </c>
      <c r="B295" s="115">
        <v>22838.46</v>
      </c>
      <c r="C295" s="115">
        <f t="shared" si="83"/>
        <v>1659.5420199999999</v>
      </c>
      <c r="D295" s="115">
        <v>968.06618</v>
      </c>
      <c r="E295" s="115">
        <v>691.47584</v>
      </c>
      <c r="F295" s="115">
        <v>24498</v>
      </c>
      <c r="G295" s="75"/>
      <c r="H295" s="51">
        <f t="shared" si="84"/>
        <v>0.9322581435219202</v>
      </c>
      <c r="I295" s="134">
        <f t="shared" si="84"/>
        <v>0.0677419389337905</v>
      </c>
      <c r="J295" s="51">
        <f t="shared" si="84"/>
        <v>0.0395161311127439</v>
      </c>
      <c r="K295" s="51">
        <f t="shared" si="84"/>
        <v>0.028225807821046615</v>
      </c>
      <c r="M295" s="39"/>
      <c r="AA295" s="17"/>
    </row>
    <row r="296" spans="1:27" ht="12.75">
      <c r="A296" s="121" t="s">
        <v>722</v>
      </c>
      <c r="B296" s="115">
        <v>493.911314</v>
      </c>
      <c r="C296" s="115">
        <f t="shared" si="83"/>
        <v>0</v>
      </c>
      <c r="D296" s="115">
        <v>0</v>
      </c>
      <c r="E296" s="115">
        <v>0</v>
      </c>
      <c r="F296" s="115">
        <v>493.911314</v>
      </c>
      <c r="G296" s="75"/>
      <c r="H296" s="51">
        <f t="shared" si="84"/>
        <v>1</v>
      </c>
      <c r="I296" s="134">
        <f t="shared" si="84"/>
        <v>0</v>
      </c>
      <c r="J296" s="51">
        <f t="shared" si="84"/>
        <v>0</v>
      </c>
      <c r="K296" s="51">
        <f t="shared" si="84"/>
        <v>0</v>
      </c>
      <c r="M296" s="39"/>
      <c r="AA296" s="17"/>
    </row>
    <row r="297" spans="1:27" ht="12.75">
      <c r="A297" s="121" t="s">
        <v>723</v>
      </c>
      <c r="B297" s="115">
        <v>9028.699</v>
      </c>
      <c r="C297" s="115">
        <f t="shared" si="83"/>
        <v>810.01456</v>
      </c>
      <c r="D297" s="115">
        <v>217.32098</v>
      </c>
      <c r="E297" s="115">
        <v>592.69358</v>
      </c>
      <c r="F297" s="115">
        <v>9838.713</v>
      </c>
      <c r="G297" s="75"/>
      <c r="H297" s="51">
        <f t="shared" si="84"/>
        <v>0.9176707359997187</v>
      </c>
      <c r="I297" s="134">
        <f t="shared" si="84"/>
        <v>0.0823293209182949</v>
      </c>
      <c r="J297" s="51">
        <f t="shared" si="84"/>
        <v>0.022088354442293418</v>
      </c>
      <c r="K297" s="51">
        <f t="shared" si="84"/>
        <v>0.06024096647600149</v>
      </c>
      <c r="M297" s="39"/>
      <c r="AA297" s="17"/>
    </row>
    <row r="298" spans="1:27" ht="25.5">
      <c r="A298" s="122" t="s">
        <v>724</v>
      </c>
      <c r="B298" s="115">
        <v>5077.408</v>
      </c>
      <c r="C298" s="115">
        <f t="shared" si="83"/>
        <v>533.42422</v>
      </c>
      <c r="D298" s="115">
        <v>158.05162</v>
      </c>
      <c r="E298" s="115">
        <v>375.3726</v>
      </c>
      <c r="F298" s="115">
        <v>5610.833</v>
      </c>
      <c r="G298" s="75"/>
      <c r="H298" s="51">
        <f t="shared" si="84"/>
        <v>0.9049294463050318</v>
      </c>
      <c r="I298" s="134">
        <f t="shared" si="84"/>
        <v>0.09507041467817702</v>
      </c>
      <c r="J298" s="51">
        <f t="shared" si="84"/>
        <v>0.028169011624477155</v>
      </c>
      <c r="K298" s="51">
        <f t="shared" si="84"/>
        <v>0.06690140305369988</v>
      </c>
      <c r="M298" s="39"/>
      <c r="AA298" s="17"/>
    </row>
    <row r="299" spans="1:27" ht="12.75">
      <c r="A299" s="121" t="s">
        <v>725</v>
      </c>
      <c r="B299" s="115">
        <v>4306.907</v>
      </c>
      <c r="C299" s="115">
        <f t="shared" si="83"/>
        <v>197.564528</v>
      </c>
      <c r="D299" s="115">
        <v>138.29517</v>
      </c>
      <c r="E299" s="115">
        <v>59.269358</v>
      </c>
      <c r="F299" s="115">
        <v>4504.471</v>
      </c>
      <c r="G299" s="75"/>
      <c r="H299" s="51">
        <f>B299/$F299</f>
        <v>0.9561404657727846</v>
      </c>
      <c r="I299" s="134">
        <f>C299/$F299</f>
        <v>0.04385965144408745</v>
      </c>
      <c r="J299" s="51">
        <f>D299/$F299</f>
        <v>0.030701756099661876</v>
      </c>
      <c r="K299" s="51">
        <f>E299/$F299</f>
        <v>0.013157895344425572</v>
      </c>
      <c r="M299" s="39"/>
      <c r="AA299" s="17"/>
    </row>
    <row r="300" spans="1:27" ht="12.75">
      <c r="A300" s="119" t="s">
        <v>431</v>
      </c>
      <c r="B300" s="120">
        <f>SUM(B282:B299)</f>
        <v>317446.68651400006</v>
      </c>
      <c r="C300" s="120">
        <f>SUM(C282:C299)</f>
        <v>35541.858100000005</v>
      </c>
      <c r="D300" s="120">
        <f>SUM(D282:D299)</f>
        <v>14441.966921</v>
      </c>
      <c r="E300" s="120">
        <f>SUM(E282:E299)</f>
        <v>21099.891179</v>
      </c>
      <c r="F300" s="120">
        <f>SUM(F282:F299)</f>
        <v>352988.5338140001</v>
      </c>
      <c r="G300" s="115"/>
      <c r="H300" s="69">
        <f t="shared" si="79"/>
        <v>0.8993116095982652</v>
      </c>
      <c r="I300" s="136">
        <f t="shared" si="80"/>
        <v>0.10068842099762947</v>
      </c>
      <c r="J300" s="69">
        <f t="shared" si="81"/>
        <v>0.04091341654913327</v>
      </c>
      <c r="K300" s="69">
        <f t="shared" si="82"/>
        <v>0.05977500444849618</v>
      </c>
      <c r="M300" s="39"/>
      <c r="AA300" s="17"/>
    </row>
    <row r="301" spans="1:27" ht="12.75">
      <c r="A301" s="70"/>
      <c r="B301" s="115"/>
      <c r="C301" s="115"/>
      <c r="D301" s="115"/>
      <c r="E301" s="115"/>
      <c r="F301" s="115"/>
      <c r="G301" s="75"/>
      <c r="H301" s="71"/>
      <c r="I301" s="137"/>
      <c r="J301" s="71"/>
      <c r="K301" s="71"/>
      <c r="M301" s="39"/>
      <c r="AA301" s="17"/>
    </row>
    <row r="302" spans="1:27" ht="15">
      <c r="A302" s="112" t="s">
        <v>606</v>
      </c>
      <c r="B302" s="115"/>
      <c r="C302" s="115"/>
      <c r="D302" s="115"/>
      <c r="E302" s="115"/>
      <c r="F302" s="115"/>
      <c r="G302" s="75"/>
      <c r="H302" s="71"/>
      <c r="I302" s="137"/>
      <c r="J302" s="71"/>
      <c r="K302" s="71"/>
      <c r="M302" s="39"/>
      <c r="AA302" s="17"/>
    </row>
    <row r="303" spans="1:27" ht="12.75">
      <c r="A303" s="121" t="s">
        <v>47</v>
      </c>
      <c r="B303" s="115">
        <v>34099.64</v>
      </c>
      <c r="C303" s="115">
        <f aca="true" t="shared" si="85" ref="C303:C359">D303+E303</f>
        <v>2351.0178</v>
      </c>
      <c r="D303" s="115">
        <v>1126.1178</v>
      </c>
      <c r="E303" s="115">
        <v>1224.9</v>
      </c>
      <c r="F303" s="115">
        <v>36450.655</v>
      </c>
      <c r="G303" s="75"/>
      <c r="H303" s="51">
        <f aca="true" t="shared" si="86" ref="H303:H353">B303/$F303</f>
        <v>0.935501433376163</v>
      </c>
      <c r="I303" s="134">
        <f aca="true" t="shared" si="87" ref="I303:I353">C303/$F303</f>
        <v>0.064498643440015</v>
      </c>
      <c r="J303" s="51">
        <f aca="true" t="shared" si="88" ref="J303:J353">D303/$F303</f>
        <v>0.03089430903230683</v>
      </c>
      <c r="K303" s="51">
        <f aca="true" t="shared" si="89" ref="K303:K353">E303/$F303</f>
        <v>0.03360433440770818</v>
      </c>
      <c r="M303" s="39"/>
      <c r="AA303" s="17"/>
    </row>
    <row r="304" spans="1:27" ht="12.75">
      <c r="A304" s="121" t="s">
        <v>30</v>
      </c>
      <c r="B304" s="115">
        <v>1936.132</v>
      </c>
      <c r="C304" s="115">
        <f t="shared" si="85"/>
        <v>177.8080728</v>
      </c>
      <c r="D304" s="115">
        <v>79.02581</v>
      </c>
      <c r="E304" s="115">
        <v>98.7822628</v>
      </c>
      <c r="F304" s="115">
        <v>2113.94</v>
      </c>
      <c r="G304" s="75"/>
      <c r="H304" s="51">
        <f t="shared" si="86"/>
        <v>0.915887868151414</v>
      </c>
      <c r="I304" s="134">
        <f t="shared" si="87"/>
        <v>0.08411216628664957</v>
      </c>
      <c r="J304" s="51">
        <f t="shared" si="88"/>
        <v>0.037383184953215326</v>
      </c>
      <c r="K304" s="51">
        <f t="shared" si="89"/>
        <v>0.04672898133343425</v>
      </c>
      <c r="M304" s="39"/>
      <c r="AA304" s="17"/>
    </row>
    <row r="305" spans="1:27" ht="12.75">
      <c r="A305" s="121" t="s">
        <v>726</v>
      </c>
      <c r="B305" s="115">
        <v>4287.15</v>
      </c>
      <c r="C305" s="115">
        <f t="shared" si="85"/>
        <v>612.45003</v>
      </c>
      <c r="D305" s="115">
        <v>237.07743</v>
      </c>
      <c r="E305" s="115">
        <v>375.3726</v>
      </c>
      <c r="F305" s="115">
        <v>4899.6</v>
      </c>
      <c r="G305" s="75"/>
      <c r="H305" s="51">
        <f t="shared" si="86"/>
        <v>0.8749999999999999</v>
      </c>
      <c r="I305" s="134">
        <f t="shared" si="87"/>
        <v>0.1250000061229488</v>
      </c>
      <c r="J305" s="51">
        <f t="shared" si="88"/>
        <v>0.0483870989468528</v>
      </c>
      <c r="K305" s="51">
        <f t="shared" si="89"/>
        <v>0.07661290717609599</v>
      </c>
      <c r="M305" s="39"/>
      <c r="AA305" s="17"/>
    </row>
    <row r="306" spans="1:27" ht="12.75">
      <c r="A306" s="121" t="s">
        <v>727</v>
      </c>
      <c r="B306" s="115">
        <v>493.911314</v>
      </c>
      <c r="C306" s="115">
        <f t="shared" si="85"/>
        <v>19.756453</v>
      </c>
      <c r="D306" s="115">
        <v>19.756453</v>
      </c>
      <c r="E306" s="115">
        <v>0</v>
      </c>
      <c r="F306" s="115">
        <v>513.66777</v>
      </c>
      <c r="G306" s="75"/>
      <c r="H306" s="51">
        <f t="shared" si="86"/>
        <v>0.9615384550991003</v>
      </c>
      <c r="I306" s="134">
        <f t="shared" si="87"/>
        <v>0.038461539060548805</v>
      </c>
      <c r="J306" s="51">
        <f t="shared" si="88"/>
        <v>0.038461539060548805</v>
      </c>
      <c r="K306" s="51">
        <f t="shared" si="89"/>
        <v>0</v>
      </c>
      <c r="M306" s="39"/>
      <c r="AA306" s="17"/>
    </row>
    <row r="307" spans="1:27" ht="12.75">
      <c r="A307" s="121" t="s">
        <v>728</v>
      </c>
      <c r="B307" s="115">
        <v>7942.094</v>
      </c>
      <c r="C307" s="115">
        <f t="shared" si="85"/>
        <v>632.20648</v>
      </c>
      <c r="D307" s="115">
        <v>335.85969</v>
      </c>
      <c r="E307" s="115">
        <v>296.34679</v>
      </c>
      <c r="F307" s="115">
        <v>8574.3</v>
      </c>
      <c r="G307" s="75"/>
      <c r="H307" s="51">
        <f t="shared" si="86"/>
        <v>0.9262673337765183</v>
      </c>
      <c r="I307" s="134">
        <f t="shared" si="87"/>
        <v>0.0737327222047281</v>
      </c>
      <c r="J307" s="51">
        <f t="shared" si="88"/>
        <v>0.039170508379692805</v>
      </c>
      <c r="K307" s="51">
        <f t="shared" si="89"/>
        <v>0.034562213825035284</v>
      </c>
      <c r="M307" s="39"/>
      <c r="AA307" s="17"/>
    </row>
    <row r="308" spans="1:27" ht="12.75">
      <c r="A308" s="121" t="s">
        <v>729</v>
      </c>
      <c r="B308" s="115">
        <v>7092.566</v>
      </c>
      <c r="C308" s="115">
        <f t="shared" si="85"/>
        <v>572.937121</v>
      </c>
      <c r="D308" s="115">
        <v>256.83388</v>
      </c>
      <c r="E308" s="115">
        <v>316.103241</v>
      </c>
      <c r="F308" s="115">
        <v>7665.504</v>
      </c>
      <c r="G308" s="75"/>
      <c r="H308" s="51">
        <f t="shared" si="86"/>
        <v>0.9252576216775831</v>
      </c>
      <c r="I308" s="134">
        <f t="shared" si="87"/>
        <v>0.0747422636528531</v>
      </c>
      <c r="J308" s="51">
        <f t="shared" si="88"/>
        <v>0.03350515243355166</v>
      </c>
      <c r="K308" s="51">
        <f t="shared" si="89"/>
        <v>0.04123711121930144</v>
      </c>
      <c r="M308" s="39"/>
      <c r="AA308" s="17"/>
    </row>
    <row r="309" spans="1:27" ht="12.75">
      <c r="A309" s="121" t="s">
        <v>730</v>
      </c>
      <c r="B309" s="115">
        <v>34395.98</v>
      </c>
      <c r="C309" s="115">
        <f t="shared" si="85"/>
        <v>2568.339</v>
      </c>
      <c r="D309" s="115">
        <v>1382.952</v>
      </c>
      <c r="E309" s="115">
        <v>1185.387</v>
      </c>
      <c r="F309" s="115">
        <v>36964.32</v>
      </c>
      <c r="G309" s="75"/>
      <c r="H309" s="51">
        <f t="shared" si="86"/>
        <v>0.9305184026109503</v>
      </c>
      <c r="I309" s="134">
        <f t="shared" si="87"/>
        <v>0.06948157033593476</v>
      </c>
      <c r="J309" s="51">
        <f t="shared" si="88"/>
        <v>0.03741315950083757</v>
      </c>
      <c r="K309" s="51">
        <f t="shared" si="89"/>
        <v>0.0320684108350972</v>
      </c>
      <c r="M309" s="39"/>
      <c r="AA309" s="17"/>
    </row>
    <row r="310" spans="1:27" ht="12.75">
      <c r="A310" s="121" t="s">
        <v>731</v>
      </c>
      <c r="B310" s="115">
        <v>671.71939</v>
      </c>
      <c r="C310" s="115">
        <f t="shared" si="85"/>
        <v>39.512905</v>
      </c>
      <c r="D310" s="115">
        <v>0</v>
      </c>
      <c r="E310" s="115">
        <v>39.512905</v>
      </c>
      <c r="F310" s="115">
        <v>711.23229</v>
      </c>
      <c r="G310" s="75"/>
      <c r="H310" s="51">
        <f t="shared" si="86"/>
        <v>0.9444444514744964</v>
      </c>
      <c r="I310" s="134">
        <f t="shared" si="87"/>
        <v>0.05555555555555556</v>
      </c>
      <c r="J310" s="51">
        <f t="shared" si="88"/>
        <v>0</v>
      </c>
      <c r="K310" s="51">
        <f t="shared" si="89"/>
        <v>0.05555555555555556</v>
      </c>
      <c r="M310" s="39"/>
      <c r="AA310" s="17"/>
    </row>
    <row r="311" spans="1:27" ht="12.75">
      <c r="A311" s="121" t="s">
        <v>732</v>
      </c>
      <c r="B311" s="115">
        <v>3892.021</v>
      </c>
      <c r="C311" s="115">
        <f t="shared" si="85"/>
        <v>237.07743499999998</v>
      </c>
      <c r="D311" s="115">
        <v>197.56453</v>
      </c>
      <c r="E311" s="115">
        <v>39.512905</v>
      </c>
      <c r="F311" s="115">
        <v>4129.099</v>
      </c>
      <c r="G311" s="75"/>
      <c r="H311" s="51">
        <f t="shared" si="86"/>
        <v>0.9425835999572788</v>
      </c>
      <c r="I311" s="134">
        <f t="shared" si="87"/>
        <v>0.05741626320899547</v>
      </c>
      <c r="J311" s="51">
        <f t="shared" si="88"/>
        <v>0.047846886209315875</v>
      </c>
      <c r="K311" s="51">
        <f t="shared" si="89"/>
        <v>0.009569376999679592</v>
      </c>
      <c r="M311" s="39"/>
      <c r="AA311" s="17"/>
    </row>
    <row r="312" spans="1:27" ht="12.75">
      <c r="A312" s="121" t="s">
        <v>733</v>
      </c>
      <c r="B312" s="115">
        <v>533.42422</v>
      </c>
      <c r="C312" s="115">
        <f t="shared" si="85"/>
        <v>39.512905</v>
      </c>
      <c r="D312" s="115">
        <v>39.512905</v>
      </c>
      <c r="E312" s="115">
        <v>0</v>
      </c>
      <c r="F312" s="115">
        <v>572.93712</v>
      </c>
      <c r="G312" s="75"/>
      <c r="H312" s="51">
        <f t="shared" si="86"/>
        <v>0.9310344911846521</v>
      </c>
      <c r="I312" s="134">
        <f t="shared" si="87"/>
        <v>0.06896551754230901</v>
      </c>
      <c r="J312" s="51">
        <f t="shared" si="88"/>
        <v>0.06896551754230901</v>
      </c>
      <c r="K312" s="51">
        <f t="shared" si="89"/>
        <v>0</v>
      </c>
      <c r="M312" s="39"/>
      <c r="AA312" s="17"/>
    </row>
    <row r="313" spans="1:27" ht="12.75">
      <c r="A313" s="121" t="s">
        <v>734</v>
      </c>
      <c r="B313" s="115">
        <v>6401.091</v>
      </c>
      <c r="C313" s="115">
        <f t="shared" si="85"/>
        <v>572.93713</v>
      </c>
      <c r="D313" s="115">
        <v>355.61615</v>
      </c>
      <c r="E313" s="115">
        <v>217.32098</v>
      </c>
      <c r="F313" s="115">
        <v>6974.028</v>
      </c>
      <c r="G313" s="75"/>
      <c r="H313" s="51">
        <f t="shared" si="86"/>
        <v>0.9178470462120313</v>
      </c>
      <c r="I313" s="134">
        <f t="shared" si="87"/>
        <v>0.08215297242855922</v>
      </c>
      <c r="J313" s="51">
        <f t="shared" si="88"/>
        <v>0.050991500177515775</v>
      </c>
      <c r="K313" s="51">
        <f t="shared" si="89"/>
        <v>0.031161472251043442</v>
      </c>
      <c r="M313" s="39"/>
      <c r="AA313" s="17"/>
    </row>
    <row r="314" spans="1:27" ht="12.75">
      <c r="A314" s="121" t="s">
        <v>735</v>
      </c>
      <c r="B314" s="115">
        <v>217.32098</v>
      </c>
      <c r="C314" s="115">
        <f t="shared" si="85"/>
        <v>0</v>
      </c>
      <c r="D314" s="115">
        <v>0</v>
      </c>
      <c r="E314" s="115">
        <v>0</v>
      </c>
      <c r="F314" s="115">
        <v>217.32098</v>
      </c>
      <c r="G314" s="75"/>
      <c r="H314" s="51">
        <f t="shared" si="86"/>
        <v>1</v>
      </c>
      <c r="I314" s="134">
        <f t="shared" si="87"/>
        <v>0</v>
      </c>
      <c r="J314" s="51">
        <f t="shared" si="88"/>
        <v>0</v>
      </c>
      <c r="K314" s="51">
        <f t="shared" si="89"/>
        <v>0</v>
      </c>
      <c r="M314" s="39"/>
      <c r="AA314" s="17"/>
    </row>
    <row r="315" spans="1:27" ht="12.75">
      <c r="A315" s="121" t="s">
        <v>736</v>
      </c>
      <c r="B315" s="115">
        <v>2390.531</v>
      </c>
      <c r="C315" s="115">
        <f t="shared" si="85"/>
        <v>138.295168</v>
      </c>
      <c r="D315" s="115">
        <v>59.269358</v>
      </c>
      <c r="E315" s="115">
        <v>79.02581</v>
      </c>
      <c r="F315" s="115">
        <v>2528.826</v>
      </c>
      <c r="G315" s="75"/>
      <c r="H315" s="51">
        <f t="shared" si="86"/>
        <v>0.9453125679663211</v>
      </c>
      <c r="I315" s="134">
        <f t="shared" si="87"/>
        <v>0.05468749846766839</v>
      </c>
      <c r="J315" s="51">
        <f t="shared" si="88"/>
        <v>0.02343749945626943</v>
      </c>
      <c r="K315" s="51">
        <f t="shared" si="89"/>
        <v>0.03124999901139897</v>
      </c>
      <c r="M315" s="39"/>
      <c r="AA315" s="17"/>
    </row>
    <row r="316" spans="1:27" ht="12.75">
      <c r="A316" s="121" t="s">
        <v>737</v>
      </c>
      <c r="B316" s="115">
        <v>1264.413</v>
      </c>
      <c r="C316" s="115">
        <f t="shared" si="85"/>
        <v>158.0516208</v>
      </c>
      <c r="D316" s="115">
        <v>59.269358</v>
      </c>
      <c r="E316" s="115">
        <v>98.7822628</v>
      </c>
      <c r="F316" s="115">
        <v>1422.465</v>
      </c>
      <c r="G316" s="75"/>
      <c r="H316" s="51">
        <f t="shared" si="86"/>
        <v>0.8888886545538907</v>
      </c>
      <c r="I316" s="134">
        <f t="shared" si="87"/>
        <v>0.11111107886661535</v>
      </c>
      <c r="J316" s="51">
        <f t="shared" si="88"/>
        <v>0.04166665471558175</v>
      </c>
      <c r="K316" s="51">
        <f t="shared" si="89"/>
        <v>0.06944442415103359</v>
      </c>
      <c r="M316" s="39"/>
      <c r="AA316" s="17"/>
    </row>
    <row r="317" spans="1:27" ht="12.75">
      <c r="A317" s="121" t="s">
        <v>738</v>
      </c>
      <c r="B317" s="115">
        <v>51445.8</v>
      </c>
      <c r="C317" s="115">
        <f t="shared" si="85"/>
        <v>4721.792</v>
      </c>
      <c r="D317" s="115">
        <v>1699.055</v>
      </c>
      <c r="E317" s="115">
        <v>3022.737</v>
      </c>
      <c r="F317" s="115">
        <v>56167.59</v>
      </c>
      <c r="G317" s="75"/>
      <c r="H317" s="51">
        <f t="shared" si="86"/>
        <v>0.9159339042319602</v>
      </c>
      <c r="I317" s="134">
        <f t="shared" si="87"/>
        <v>0.08406613137576316</v>
      </c>
      <c r="J317" s="51">
        <f t="shared" si="88"/>
        <v>0.030249740108129978</v>
      </c>
      <c r="K317" s="51">
        <f t="shared" si="89"/>
        <v>0.05381639126763317</v>
      </c>
      <c r="M317" s="39"/>
      <c r="AA317" s="17"/>
    </row>
    <row r="318" spans="1:27" ht="12.75">
      <c r="A318" s="121" t="s">
        <v>739</v>
      </c>
      <c r="B318" s="115">
        <v>2271.992</v>
      </c>
      <c r="C318" s="115">
        <f t="shared" si="85"/>
        <v>197.564528</v>
      </c>
      <c r="D318" s="115">
        <v>138.29517</v>
      </c>
      <c r="E318" s="115">
        <v>59.269358</v>
      </c>
      <c r="F318" s="115">
        <v>2469.557</v>
      </c>
      <c r="G318" s="75"/>
      <c r="H318" s="51">
        <f t="shared" si="86"/>
        <v>0.9199998218303932</v>
      </c>
      <c r="I318" s="134">
        <f t="shared" si="87"/>
        <v>0.07999998704221041</v>
      </c>
      <c r="J318" s="51">
        <f t="shared" si="88"/>
        <v>0.055999991091519666</v>
      </c>
      <c r="K318" s="51">
        <f t="shared" si="89"/>
        <v>0.02399999595069075</v>
      </c>
      <c r="M318" s="39"/>
      <c r="AA318" s="17"/>
    </row>
    <row r="319" spans="1:27" ht="12.75">
      <c r="A319" s="121" t="s">
        <v>740</v>
      </c>
      <c r="B319" s="115">
        <v>8179.171</v>
      </c>
      <c r="C319" s="115">
        <f t="shared" si="85"/>
        <v>651.9629299999999</v>
      </c>
      <c r="D319" s="115">
        <v>237.07743</v>
      </c>
      <c r="E319" s="115">
        <v>414.8855</v>
      </c>
      <c r="F319" s="115">
        <v>8831.134</v>
      </c>
      <c r="G319" s="75"/>
      <c r="H319" s="51">
        <f t="shared" si="86"/>
        <v>0.926174486764667</v>
      </c>
      <c r="I319" s="134">
        <f t="shared" si="87"/>
        <v>0.07382550530883122</v>
      </c>
      <c r="J319" s="51">
        <f t="shared" si="88"/>
        <v>0.02684563839706203</v>
      </c>
      <c r="K319" s="51">
        <f t="shared" si="89"/>
        <v>0.0469798669117692</v>
      </c>
      <c r="M319" s="39"/>
      <c r="AA319" s="17"/>
    </row>
    <row r="320" spans="1:27" ht="12.75">
      <c r="A320" s="121" t="s">
        <v>849</v>
      </c>
      <c r="B320" s="115">
        <v>4227.881</v>
      </c>
      <c r="C320" s="115">
        <f t="shared" si="85"/>
        <v>375.37259900000004</v>
      </c>
      <c r="D320" s="115">
        <v>59.269358</v>
      </c>
      <c r="E320" s="115">
        <v>316.103241</v>
      </c>
      <c r="F320" s="115">
        <v>4603.253</v>
      </c>
      <c r="G320" s="75"/>
      <c r="H320" s="51">
        <f t="shared" si="86"/>
        <v>0.9184550577602405</v>
      </c>
      <c r="I320" s="134">
        <f t="shared" si="87"/>
        <v>0.08154507236512963</v>
      </c>
      <c r="J320" s="51">
        <f t="shared" si="88"/>
        <v>0.012875537799030381</v>
      </c>
      <c r="K320" s="51">
        <f t="shared" si="89"/>
        <v>0.06866953456609924</v>
      </c>
      <c r="M320" s="39"/>
      <c r="AA320" s="17"/>
    </row>
    <row r="321" spans="1:27" ht="12.75">
      <c r="A321" s="121" t="s">
        <v>850</v>
      </c>
      <c r="B321" s="115">
        <v>8021.12</v>
      </c>
      <c r="C321" s="115">
        <f t="shared" si="85"/>
        <v>553.18067</v>
      </c>
      <c r="D321" s="115">
        <v>217.32098</v>
      </c>
      <c r="E321" s="115">
        <v>335.85969</v>
      </c>
      <c r="F321" s="115">
        <v>8574.3</v>
      </c>
      <c r="G321" s="75"/>
      <c r="H321" s="51">
        <f t="shared" si="86"/>
        <v>0.9354839462113526</v>
      </c>
      <c r="I321" s="134">
        <f t="shared" si="87"/>
        <v>0.06451613192913708</v>
      </c>
      <c r="J321" s="51">
        <f t="shared" si="88"/>
        <v>0.02534562354944427</v>
      </c>
      <c r="K321" s="51">
        <f t="shared" si="89"/>
        <v>0.039170508379692805</v>
      </c>
      <c r="M321" s="39"/>
      <c r="AA321" s="17"/>
    </row>
    <row r="322" spans="1:27" ht="12.75">
      <c r="A322" s="121" t="s">
        <v>66</v>
      </c>
      <c r="B322" s="115">
        <v>2627.608</v>
      </c>
      <c r="C322" s="115">
        <f t="shared" si="85"/>
        <v>177.808073</v>
      </c>
      <c r="D322" s="115">
        <v>19.756453</v>
      </c>
      <c r="E322" s="115">
        <v>158.05162</v>
      </c>
      <c r="F322" s="115">
        <v>2805.416</v>
      </c>
      <c r="G322" s="75"/>
      <c r="H322" s="51">
        <f t="shared" si="86"/>
        <v>0.9366197383917394</v>
      </c>
      <c r="I322" s="134">
        <f t="shared" si="87"/>
        <v>0.06338028762935694</v>
      </c>
      <c r="J322" s="51">
        <f t="shared" si="88"/>
        <v>0.0070422543394633805</v>
      </c>
      <c r="K322" s="51">
        <f t="shared" si="89"/>
        <v>0.05633803328989355</v>
      </c>
      <c r="M322" s="39"/>
      <c r="AA322" s="17"/>
    </row>
    <row r="323" spans="1:27" ht="12.75">
      <c r="A323" s="121" t="s">
        <v>851</v>
      </c>
      <c r="B323" s="115">
        <v>2647.365</v>
      </c>
      <c r="C323" s="115">
        <f t="shared" si="85"/>
        <v>197.564528</v>
      </c>
      <c r="D323" s="115">
        <v>138.29517</v>
      </c>
      <c r="E323" s="115">
        <v>59.269358</v>
      </c>
      <c r="F323" s="115">
        <v>2844.929</v>
      </c>
      <c r="G323" s="75"/>
      <c r="H323" s="51">
        <f t="shared" si="86"/>
        <v>0.9305557361888468</v>
      </c>
      <c r="I323" s="134">
        <f t="shared" si="87"/>
        <v>0.06944444940453698</v>
      </c>
      <c r="J323" s="51">
        <f t="shared" si="88"/>
        <v>0.04861111472377694</v>
      </c>
      <c r="K323" s="51">
        <f t="shared" si="89"/>
        <v>0.020833334680760044</v>
      </c>
      <c r="M323" s="39"/>
      <c r="AA323" s="17"/>
    </row>
    <row r="324" spans="1:27" ht="12.75">
      <c r="A324" s="121" t="s">
        <v>852</v>
      </c>
      <c r="B324" s="115">
        <v>454.39841</v>
      </c>
      <c r="C324" s="115">
        <f t="shared" si="85"/>
        <v>19.756453</v>
      </c>
      <c r="D324" s="115">
        <v>19.756453</v>
      </c>
      <c r="E324" s="115">
        <v>0</v>
      </c>
      <c r="F324" s="115">
        <v>474.15486</v>
      </c>
      <c r="G324" s="75"/>
      <c r="H324" s="51">
        <f t="shared" si="86"/>
        <v>0.9583333386058724</v>
      </c>
      <c r="I324" s="134">
        <f t="shared" si="87"/>
        <v>0.04166666772117447</v>
      </c>
      <c r="J324" s="51">
        <f t="shared" si="88"/>
        <v>0.04166666772117447</v>
      </c>
      <c r="K324" s="51">
        <f t="shared" si="89"/>
        <v>0</v>
      </c>
      <c r="M324" s="39"/>
      <c r="AA324" s="17"/>
    </row>
    <row r="325" spans="1:27" ht="12.75">
      <c r="A325" s="121" t="s">
        <v>853</v>
      </c>
      <c r="B325" s="115">
        <v>2864.686</v>
      </c>
      <c r="C325" s="115">
        <f t="shared" si="85"/>
        <v>434.641958</v>
      </c>
      <c r="D325" s="115">
        <v>59.269358</v>
      </c>
      <c r="E325" s="115">
        <v>375.3726</v>
      </c>
      <c r="F325" s="115">
        <v>3299.328</v>
      </c>
      <c r="G325" s="75"/>
      <c r="H325" s="51">
        <f t="shared" si="86"/>
        <v>0.8682634766837368</v>
      </c>
      <c r="I325" s="134">
        <f t="shared" si="87"/>
        <v>0.1317365105863982</v>
      </c>
      <c r="J325" s="51">
        <f t="shared" si="88"/>
        <v>0.017964069652971756</v>
      </c>
      <c r="K325" s="51">
        <f t="shared" si="89"/>
        <v>0.11377244093342644</v>
      </c>
      <c r="M325" s="39"/>
      <c r="AA325" s="17"/>
    </row>
    <row r="326" spans="1:27" ht="12.75">
      <c r="A326" s="124" t="s">
        <v>69</v>
      </c>
      <c r="B326" s="73">
        <v>1027.336</v>
      </c>
      <c r="C326" s="73">
        <f t="shared" si="85"/>
        <v>197.56453</v>
      </c>
      <c r="D326" s="73">
        <v>79.02581</v>
      </c>
      <c r="E326" s="73">
        <v>118.53872</v>
      </c>
      <c r="F326" s="73">
        <v>1224.9</v>
      </c>
      <c r="G326" s="74"/>
      <c r="H326" s="62">
        <f t="shared" si="86"/>
        <v>0.8387100987835742</v>
      </c>
      <c r="I326" s="135">
        <f t="shared" si="87"/>
        <v>0.16129033390480854</v>
      </c>
      <c r="J326" s="62">
        <f t="shared" si="88"/>
        <v>0.06451613192913708</v>
      </c>
      <c r="K326" s="62">
        <f t="shared" si="89"/>
        <v>0.09677420197567148</v>
      </c>
      <c r="M326" s="39"/>
      <c r="AA326" s="17"/>
    </row>
    <row r="327" spans="1:27" ht="12.75">
      <c r="A327" s="121" t="s">
        <v>2</v>
      </c>
      <c r="B327" s="115">
        <v>25722.9</v>
      </c>
      <c r="C327" s="115">
        <f t="shared" si="85"/>
        <v>2390.53074</v>
      </c>
      <c r="D327" s="115">
        <v>730.98874</v>
      </c>
      <c r="E327" s="115">
        <v>1659.542</v>
      </c>
      <c r="F327" s="115">
        <v>28113.432</v>
      </c>
      <c r="G327" s="75"/>
      <c r="H327" s="51">
        <f t="shared" si="86"/>
        <v>0.914968332574977</v>
      </c>
      <c r="I327" s="134">
        <f t="shared" si="87"/>
        <v>0.0850316226065889</v>
      </c>
      <c r="J327" s="51">
        <f t="shared" si="88"/>
        <v>0.026001405306900986</v>
      </c>
      <c r="K327" s="51">
        <f t="shared" si="89"/>
        <v>0.059030217299687916</v>
      </c>
      <c r="M327" s="39"/>
      <c r="AA327" s="17"/>
    </row>
    <row r="328" spans="1:27" ht="25.5">
      <c r="A328" s="122" t="s">
        <v>854</v>
      </c>
      <c r="B328" s="115">
        <v>7546.965</v>
      </c>
      <c r="C328" s="115">
        <f t="shared" si="85"/>
        <v>592.69358</v>
      </c>
      <c r="D328" s="115">
        <v>217.32098</v>
      </c>
      <c r="E328" s="115">
        <v>375.3726</v>
      </c>
      <c r="F328" s="115">
        <v>8139.658</v>
      </c>
      <c r="G328" s="75"/>
      <c r="H328" s="51">
        <f t="shared" si="86"/>
        <v>0.9271845328145236</v>
      </c>
      <c r="I328" s="134">
        <f t="shared" si="87"/>
        <v>0.0728155384415414</v>
      </c>
      <c r="J328" s="51">
        <f t="shared" si="88"/>
        <v>0.026699030843802034</v>
      </c>
      <c r="K328" s="51">
        <f t="shared" si="89"/>
        <v>0.04611650759773936</v>
      </c>
      <c r="M328" s="39"/>
      <c r="AA328" s="17"/>
    </row>
    <row r="329" spans="1:27" ht="12.75">
      <c r="A329" s="121" t="s">
        <v>3</v>
      </c>
      <c r="B329" s="115">
        <v>1797.837</v>
      </c>
      <c r="C329" s="115">
        <f t="shared" si="85"/>
        <v>276.59034</v>
      </c>
      <c r="D329" s="115">
        <v>158.05162</v>
      </c>
      <c r="E329" s="115">
        <v>118.53872</v>
      </c>
      <c r="F329" s="115">
        <v>2074.428</v>
      </c>
      <c r="G329" s="75"/>
      <c r="H329" s="51">
        <f t="shared" si="86"/>
        <v>0.8666663774303085</v>
      </c>
      <c r="I329" s="134">
        <f t="shared" si="87"/>
        <v>0.13333330440969754</v>
      </c>
      <c r="J329" s="51">
        <f t="shared" si="88"/>
        <v>0.07619045828536831</v>
      </c>
      <c r="K329" s="51">
        <f t="shared" si="89"/>
        <v>0.05714284612432922</v>
      </c>
      <c r="M329" s="39"/>
      <c r="AA329" s="17"/>
    </row>
    <row r="330" spans="1:27" ht="12.75">
      <c r="A330" s="121" t="s">
        <v>855</v>
      </c>
      <c r="B330" s="115">
        <v>138.29517</v>
      </c>
      <c r="C330" s="115">
        <f aca="true" t="shared" si="90" ref="C330:C335">D330+E330</f>
        <v>19.756453</v>
      </c>
      <c r="D330" s="115">
        <v>19.756453</v>
      </c>
      <c r="E330" s="115">
        <v>0</v>
      </c>
      <c r="F330" s="115">
        <v>158.05162</v>
      </c>
      <c r="G330" s="75"/>
      <c r="H330" s="51">
        <f aca="true" t="shared" si="91" ref="H330:K336">B330/$F330</f>
        <v>0.8750000158176171</v>
      </c>
      <c r="I330" s="134">
        <f t="shared" si="91"/>
        <v>0.12500000316352342</v>
      </c>
      <c r="J330" s="51">
        <f t="shared" si="91"/>
        <v>0.12500000316352342</v>
      </c>
      <c r="K330" s="51">
        <f t="shared" si="91"/>
        <v>0</v>
      </c>
      <c r="M330" s="39"/>
      <c r="AA330" s="17"/>
    </row>
    <row r="331" spans="1:27" ht="12.75">
      <c r="A331" s="121" t="s">
        <v>856</v>
      </c>
      <c r="B331" s="115">
        <v>3773.482</v>
      </c>
      <c r="C331" s="115">
        <f t="shared" si="90"/>
        <v>335.859693</v>
      </c>
      <c r="D331" s="115">
        <v>158.05162</v>
      </c>
      <c r="E331" s="115">
        <v>177.808073</v>
      </c>
      <c r="F331" s="115">
        <v>4109.342</v>
      </c>
      <c r="G331" s="75"/>
      <c r="H331" s="51">
        <f t="shared" si="91"/>
        <v>0.9182691535530506</v>
      </c>
      <c r="I331" s="134">
        <f t="shared" si="91"/>
        <v>0.08173077173912514</v>
      </c>
      <c r="J331" s="51">
        <f t="shared" si="91"/>
        <v>0.03846153958468291</v>
      </c>
      <c r="K331" s="51">
        <f t="shared" si="91"/>
        <v>0.04326923215444225</v>
      </c>
      <c r="M331" s="39"/>
      <c r="AA331" s="17"/>
    </row>
    <row r="332" spans="1:27" ht="12.75">
      <c r="A332" s="121" t="s">
        <v>857</v>
      </c>
      <c r="B332" s="115">
        <v>5452.781</v>
      </c>
      <c r="C332" s="115">
        <f t="shared" si="90"/>
        <v>395.129053</v>
      </c>
      <c r="D332" s="115">
        <v>217.32098</v>
      </c>
      <c r="E332" s="115">
        <v>177.808073</v>
      </c>
      <c r="F332" s="115">
        <v>5847.91</v>
      </c>
      <c r="G332" s="75"/>
      <c r="H332" s="51">
        <f t="shared" si="91"/>
        <v>0.932432441675744</v>
      </c>
      <c r="I332" s="134">
        <f t="shared" si="91"/>
        <v>0.06756756738732299</v>
      </c>
      <c r="J332" s="51">
        <f t="shared" si="91"/>
        <v>0.03716216220837872</v>
      </c>
      <c r="K332" s="51">
        <f t="shared" si="91"/>
        <v>0.030405405178944276</v>
      </c>
      <c r="M332" s="39"/>
      <c r="AA332" s="17"/>
    </row>
    <row r="333" spans="1:27" ht="12.75">
      <c r="A333" s="121" t="s">
        <v>858</v>
      </c>
      <c r="B333" s="115">
        <v>1165.6307</v>
      </c>
      <c r="C333" s="115">
        <f t="shared" si="90"/>
        <v>39.512906</v>
      </c>
      <c r="D333" s="115">
        <v>19.756453</v>
      </c>
      <c r="E333" s="115">
        <v>19.756453</v>
      </c>
      <c r="F333" s="115">
        <v>1205.144</v>
      </c>
      <c r="G333" s="75"/>
      <c r="H333" s="51">
        <f t="shared" si="91"/>
        <v>0.9672127978067351</v>
      </c>
      <c r="I333" s="134">
        <f t="shared" si="91"/>
        <v>0.03278687526137956</v>
      </c>
      <c r="J333" s="51">
        <f t="shared" si="91"/>
        <v>0.01639343763068978</v>
      </c>
      <c r="K333" s="51">
        <f t="shared" si="91"/>
        <v>0.01639343763068978</v>
      </c>
      <c r="M333" s="39"/>
      <c r="AA333" s="17"/>
    </row>
    <row r="334" spans="1:27" ht="12.75">
      <c r="A334" s="121" t="s">
        <v>859</v>
      </c>
      <c r="B334" s="115">
        <v>2726.39</v>
      </c>
      <c r="C334" s="115">
        <f t="shared" si="90"/>
        <v>256.83389</v>
      </c>
      <c r="D334" s="115">
        <v>118.53872</v>
      </c>
      <c r="E334" s="115">
        <v>138.29517</v>
      </c>
      <c r="F334" s="115">
        <v>2983.224</v>
      </c>
      <c r="G334" s="75"/>
      <c r="H334" s="51">
        <f t="shared" si="91"/>
        <v>0.913907235929987</v>
      </c>
      <c r="I334" s="134">
        <f t="shared" si="91"/>
        <v>0.08609272719715313</v>
      </c>
      <c r="J334" s="51">
        <f t="shared" si="91"/>
        <v>0.03973510537592886</v>
      </c>
      <c r="K334" s="51">
        <f t="shared" si="91"/>
        <v>0.046357621821224285</v>
      </c>
      <c r="M334" s="39"/>
      <c r="AA334" s="17"/>
    </row>
    <row r="335" spans="1:27" ht="12.75">
      <c r="A335" s="121" t="s">
        <v>860</v>
      </c>
      <c r="B335" s="115">
        <v>6381.334</v>
      </c>
      <c r="C335" s="115">
        <f t="shared" si="90"/>
        <v>395.129053</v>
      </c>
      <c r="D335" s="115">
        <v>217.32098</v>
      </c>
      <c r="E335" s="115">
        <v>177.808073</v>
      </c>
      <c r="F335" s="115">
        <v>6776.463</v>
      </c>
      <c r="G335" s="75"/>
      <c r="H335" s="51">
        <f t="shared" si="91"/>
        <v>0.9416909676921427</v>
      </c>
      <c r="I335" s="134">
        <f t="shared" si="91"/>
        <v>0.058309040129046676</v>
      </c>
      <c r="J335" s="51">
        <f t="shared" si="91"/>
        <v>0.032069972196409835</v>
      </c>
      <c r="K335" s="51">
        <f t="shared" si="91"/>
        <v>0.026239067932636837</v>
      </c>
      <c r="M335" s="39"/>
      <c r="AA335" s="17"/>
    </row>
    <row r="336" spans="1:27" ht="12.75">
      <c r="A336" s="122" t="s">
        <v>587</v>
      </c>
      <c r="B336" s="115">
        <v>1758.324</v>
      </c>
      <c r="C336" s="115">
        <f>D336+E336</f>
        <v>237.0774328</v>
      </c>
      <c r="D336" s="115">
        <v>138.29517</v>
      </c>
      <c r="E336" s="115">
        <v>98.7822628</v>
      </c>
      <c r="F336" s="115">
        <v>1995.402</v>
      </c>
      <c r="G336" s="75"/>
      <c r="H336" s="51">
        <f t="shared" si="91"/>
        <v>0.8811878508691482</v>
      </c>
      <c r="I336" s="134">
        <f t="shared" si="91"/>
        <v>0.11881186487735303</v>
      </c>
      <c r="J336" s="51">
        <f t="shared" si="91"/>
        <v>0.0693069216127878</v>
      </c>
      <c r="K336" s="51">
        <f t="shared" si="91"/>
        <v>0.049504943264565233</v>
      </c>
      <c r="M336" s="39"/>
      <c r="AA336" s="17"/>
    </row>
    <row r="337" spans="1:27" ht="12.75">
      <c r="A337" s="121" t="s">
        <v>861</v>
      </c>
      <c r="B337" s="115">
        <v>7171.592</v>
      </c>
      <c r="C337" s="115">
        <f t="shared" si="85"/>
        <v>493.91132</v>
      </c>
      <c r="D337" s="115">
        <v>197.56453</v>
      </c>
      <c r="E337" s="115">
        <v>296.34679</v>
      </c>
      <c r="F337" s="115">
        <v>7665.504</v>
      </c>
      <c r="G337" s="75"/>
      <c r="H337" s="51">
        <f t="shared" si="86"/>
        <v>0.9355669242361624</v>
      </c>
      <c r="I337" s="134">
        <f t="shared" si="87"/>
        <v>0.06443298705473248</v>
      </c>
      <c r="J337" s="51">
        <f t="shared" si="88"/>
        <v>0.02577319508280212</v>
      </c>
      <c r="K337" s="51">
        <f t="shared" si="89"/>
        <v>0.038659791971930355</v>
      </c>
      <c r="M337" s="39"/>
      <c r="AA337" s="17"/>
    </row>
    <row r="338" spans="1:27" ht="12.75">
      <c r="A338" s="121" t="s">
        <v>862</v>
      </c>
      <c r="B338" s="115">
        <v>9581.879</v>
      </c>
      <c r="C338" s="115">
        <f t="shared" si="85"/>
        <v>1382.9516800000001</v>
      </c>
      <c r="D338" s="115">
        <v>414.8855</v>
      </c>
      <c r="E338" s="115">
        <v>968.06618</v>
      </c>
      <c r="F338" s="115">
        <v>10964.83</v>
      </c>
      <c r="G338" s="75"/>
      <c r="H338" s="51">
        <f t="shared" si="86"/>
        <v>0.8738739223499133</v>
      </c>
      <c r="I338" s="134">
        <f t="shared" si="87"/>
        <v>0.12612613966655206</v>
      </c>
      <c r="J338" s="51">
        <f t="shared" si="88"/>
        <v>0.037837841535162876</v>
      </c>
      <c r="K338" s="51">
        <f t="shared" si="89"/>
        <v>0.08828829813138918</v>
      </c>
      <c r="M338" s="39"/>
      <c r="AA338" s="17"/>
    </row>
    <row r="339" spans="1:27" ht="12.75">
      <c r="A339" s="121" t="s">
        <v>863</v>
      </c>
      <c r="B339" s="115">
        <v>23806.53</v>
      </c>
      <c r="C339" s="115">
        <f t="shared" si="85"/>
        <v>2983.2241</v>
      </c>
      <c r="D339" s="115">
        <v>790.2581</v>
      </c>
      <c r="E339" s="115">
        <v>2192.966</v>
      </c>
      <c r="F339" s="115">
        <v>26789.75</v>
      </c>
      <c r="G339" s="75"/>
      <c r="H339" s="51">
        <f t="shared" si="86"/>
        <v>0.8886432310865162</v>
      </c>
      <c r="I339" s="134">
        <f t="shared" si="87"/>
        <v>0.11135692195709179</v>
      </c>
      <c r="J339" s="51">
        <f t="shared" si="88"/>
        <v>0.029498524622290242</v>
      </c>
      <c r="K339" s="51">
        <f t="shared" si="89"/>
        <v>0.08185839733480155</v>
      </c>
      <c r="M339" s="39"/>
      <c r="AA339" s="17"/>
    </row>
    <row r="340" spans="1:27" ht="25.5">
      <c r="A340" s="122" t="s">
        <v>864</v>
      </c>
      <c r="B340" s="115">
        <v>1205.144</v>
      </c>
      <c r="C340" s="115">
        <f t="shared" si="85"/>
        <v>158.051625</v>
      </c>
      <c r="D340" s="115">
        <v>39.512905</v>
      </c>
      <c r="E340" s="115">
        <v>118.53872</v>
      </c>
      <c r="F340" s="115">
        <v>1363.195</v>
      </c>
      <c r="G340" s="75"/>
      <c r="H340" s="51">
        <f t="shared" si="86"/>
        <v>0.8840584069043681</v>
      </c>
      <c r="I340" s="134">
        <f t="shared" si="87"/>
        <v>0.11594205157736054</v>
      </c>
      <c r="J340" s="51">
        <f t="shared" si="88"/>
        <v>0.02898551197737668</v>
      </c>
      <c r="K340" s="51">
        <f t="shared" si="89"/>
        <v>0.08695653959998387</v>
      </c>
      <c r="M340" s="39"/>
      <c r="AA340" s="17"/>
    </row>
    <row r="341" spans="1:27" ht="12.75">
      <c r="A341" s="121" t="s">
        <v>67</v>
      </c>
      <c r="B341" s="115">
        <v>72407.4</v>
      </c>
      <c r="C341" s="115">
        <f t="shared" si="85"/>
        <v>5097.164500000001</v>
      </c>
      <c r="D341" s="115">
        <v>2291.7485</v>
      </c>
      <c r="E341" s="115">
        <v>2805.416</v>
      </c>
      <c r="F341" s="115">
        <v>77504.56</v>
      </c>
      <c r="G341" s="75"/>
      <c r="H341" s="51">
        <f t="shared" si="86"/>
        <v>0.9342340631312531</v>
      </c>
      <c r="I341" s="134">
        <f t="shared" si="87"/>
        <v>0.06576599492984672</v>
      </c>
      <c r="J341" s="51">
        <f t="shared" si="88"/>
        <v>0.029569208573018157</v>
      </c>
      <c r="K341" s="51">
        <f t="shared" si="89"/>
        <v>0.036196786356828554</v>
      </c>
      <c r="M341" s="39"/>
      <c r="AA341" s="17"/>
    </row>
    <row r="342" spans="1:27" ht="12.75">
      <c r="A342" s="121" t="s">
        <v>865</v>
      </c>
      <c r="B342" s="115">
        <v>4366.176</v>
      </c>
      <c r="C342" s="115">
        <f t="shared" si="85"/>
        <v>395.1290528</v>
      </c>
      <c r="D342" s="115">
        <v>98.7822628</v>
      </c>
      <c r="E342" s="115">
        <v>296.34679</v>
      </c>
      <c r="F342" s="115">
        <v>4761.305</v>
      </c>
      <c r="G342" s="75"/>
      <c r="H342" s="51">
        <f t="shared" si="86"/>
        <v>0.9170124577190497</v>
      </c>
      <c r="I342" s="134">
        <f t="shared" si="87"/>
        <v>0.082987553370347</v>
      </c>
      <c r="J342" s="51">
        <f t="shared" si="88"/>
        <v>0.020746888258576165</v>
      </c>
      <c r="K342" s="51">
        <f t="shared" si="89"/>
        <v>0.06224066511177082</v>
      </c>
      <c r="M342" s="39"/>
      <c r="AA342" s="17"/>
    </row>
    <row r="343" spans="1:27" ht="12.75">
      <c r="A343" s="121" t="s">
        <v>866</v>
      </c>
      <c r="B343" s="115">
        <v>12881.21</v>
      </c>
      <c r="C343" s="115">
        <f t="shared" si="85"/>
        <v>1086.604894</v>
      </c>
      <c r="D343" s="115">
        <v>493.911314</v>
      </c>
      <c r="E343" s="115">
        <v>592.69358</v>
      </c>
      <c r="F343" s="115">
        <v>13967.812</v>
      </c>
      <c r="G343" s="75"/>
      <c r="H343" s="51">
        <f t="shared" si="86"/>
        <v>0.9222067135496955</v>
      </c>
      <c r="I343" s="134">
        <f t="shared" si="87"/>
        <v>0.07779349364095108</v>
      </c>
      <c r="J343" s="51">
        <f t="shared" si="88"/>
        <v>0.035360678823569504</v>
      </c>
      <c r="K343" s="51">
        <f t="shared" si="89"/>
        <v>0.042432814817381564</v>
      </c>
      <c r="M343" s="39"/>
      <c r="AA343" s="17"/>
    </row>
    <row r="344" spans="1:27" ht="12.75">
      <c r="A344" s="121" t="s">
        <v>867</v>
      </c>
      <c r="B344" s="115">
        <v>3536.405</v>
      </c>
      <c r="C344" s="115">
        <f t="shared" si="85"/>
        <v>217.32098000000002</v>
      </c>
      <c r="D344" s="115">
        <v>138.29517</v>
      </c>
      <c r="E344" s="115">
        <v>79.02581</v>
      </c>
      <c r="F344" s="115">
        <v>3753.726</v>
      </c>
      <c r="G344" s="75"/>
      <c r="H344" s="51">
        <f t="shared" si="86"/>
        <v>0.9421052575494322</v>
      </c>
      <c r="I344" s="134">
        <f t="shared" si="87"/>
        <v>0.05789473712252839</v>
      </c>
      <c r="J344" s="51">
        <f t="shared" si="88"/>
        <v>0.036842105683792585</v>
      </c>
      <c r="K344" s="51">
        <f t="shared" si="89"/>
        <v>0.021052631438735807</v>
      </c>
      <c r="M344" s="39"/>
      <c r="AA344" s="17"/>
    </row>
    <row r="345" spans="1:27" ht="12.75">
      <c r="A345" s="121" t="s">
        <v>868</v>
      </c>
      <c r="B345" s="115">
        <v>276.59034</v>
      </c>
      <c r="C345" s="115">
        <f t="shared" si="85"/>
        <v>0</v>
      </c>
      <c r="D345" s="115">
        <v>0</v>
      </c>
      <c r="E345" s="115">
        <v>0</v>
      </c>
      <c r="F345" s="115">
        <v>276.59034</v>
      </c>
      <c r="G345" s="75"/>
      <c r="H345" s="51">
        <f t="shared" si="86"/>
        <v>1</v>
      </c>
      <c r="I345" s="134">
        <f t="shared" si="87"/>
        <v>0</v>
      </c>
      <c r="J345" s="51">
        <f t="shared" si="88"/>
        <v>0</v>
      </c>
      <c r="K345" s="51">
        <f t="shared" si="89"/>
        <v>0</v>
      </c>
      <c r="M345" s="39"/>
      <c r="AA345" s="17"/>
    </row>
    <row r="346" spans="1:27" ht="12.75">
      <c r="A346" s="121" t="s">
        <v>869</v>
      </c>
      <c r="B346" s="115">
        <v>3714.213</v>
      </c>
      <c r="C346" s="115">
        <f t="shared" si="85"/>
        <v>138.2951678</v>
      </c>
      <c r="D346" s="115">
        <v>98.7822628</v>
      </c>
      <c r="E346" s="115">
        <v>39.512905</v>
      </c>
      <c r="F346" s="115">
        <v>3852.508</v>
      </c>
      <c r="G346" s="75"/>
      <c r="H346" s="51">
        <f t="shared" si="86"/>
        <v>0.9641026053677242</v>
      </c>
      <c r="I346" s="134">
        <f t="shared" si="87"/>
        <v>0.035897438188317844</v>
      </c>
      <c r="J346" s="51">
        <f t="shared" si="88"/>
        <v>0.025641027299618847</v>
      </c>
      <c r="K346" s="51">
        <f t="shared" si="89"/>
        <v>0.010256410888699</v>
      </c>
      <c r="M346" s="39"/>
      <c r="AA346" s="17"/>
    </row>
    <row r="347" spans="1:27" ht="25.5">
      <c r="A347" s="122" t="s">
        <v>870</v>
      </c>
      <c r="B347" s="115">
        <v>2627.608</v>
      </c>
      <c r="C347" s="115">
        <f t="shared" si="85"/>
        <v>414.88551</v>
      </c>
      <c r="D347" s="115">
        <v>118.53872</v>
      </c>
      <c r="E347" s="115">
        <v>296.34679</v>
      </c>
      <c r="F347" s="115">
        <v>3042.494</v>
      </c>
      <c r="G347" s="75"/>
      <c r="H347" s="51">
        <f t="shared" si="86"/>
        <v>0.8636362142373987</v>
      </c>
      <c r="I347" s="134">
        <f t="shared" si="87"/>
        <v>0.1363636247105171</v>
      </c>
      <c r="J347" s="51">
        <f t="shared" si="88"/>
        <v>0.03896103657065552</v>
      </c>
      <c r="K347" s="51">
        <f t="shared" si="89"/>
        <v>0.09740258813986157</v>
      </c>
      <c r="M347" s="39"/>
      <c r="AA347" s="17"/>
    </row>
    <row r="348" spans="1:27" ht="12.75">
      <c r="A348" s="121" t="s">
        <v>871</v>
      </c>
      <c r="B348" s="115">
        <v>27441.71</v>
      </c>
      <c r="C348" s="115">
        <f t="shared" si="85"/>
        <v>2509.0690000000004</v>
      </c>
      <c r="D348" s="115">
        <v>1047.092</v>
      </c>
      <c r="E348" s="115">
        <v>1461.977</v>
      </c>
      <c r="F348" s="115">
        <v>29950.78</v>
      </c>
      <c r="G348" s="75"/>
      <c r="H348" s="51">
        <f t="shared" si="86"/>
        <v>0.9162268895835101</v>
      </c>
      <c r="I348" s="134">
        <f t="shared" si="87"/>
        <v>0.08377307702837791</v>
      </c>
      <c r="J348" s="51">
        <f t="shared" si="88"/>
        <v>0.03496042507073272</v>
      </c>
      <c r="K348" s="51">
        <f t="shared" si="89"/>
        <v>0.048812651957645184</v>
      </c>
      <c r="M348" s="39"/>
      <c r="AA348" s="17"/>
    </row>
    <row r="349" spans="1:27" ht="12.75">
      <c r="A349" s="124" t="s">
        <v>350</v>
      </c>
      <c r="B349" s="73">
        <v>948.30972</v>
      </c>
      <c r="C349" s="73">
        <f t="shared" si="85"/>
        <v>316.1032428</v>
      </c>
      <c r="D349" s="73">
        <v>98.7822628</v>
      </c>
      <c r="E349" s="73">
        <v>217.32098</v>
      </c>
      <c r="F349" s="73">
        <v>1264.413</v>
      </c>
      <c r="G349" s="74"/>
      <c r="H349" s="62">
        <f t="shared" si="86"/>
        <v>0.7499999762735752</v>
      </c>
      <c r="I349" s="135">
        <f t="shared" si="87"/>
        <v>0.24999999430565803</v>
      </c>
      <c r="J349" s="62">
        <f t="shared" si="88"/>
        <v>0.07812499776576166</v>
      </c>
      <c r="K349" s="62">
        <f t="shared" si="89"/>
        <v>0.17187499653989638</v>
      </c>
      <c r="M349" s="39"/>
      <c r="AA349" s="17"/>
    </row>
    <row r="350" spans="1:27" ht="12.75">
      <c r="A350" s="121" t="s">
        <v>872</v>
      </c>
      <c r="B350" s="115">
        <v>395.12905</v>
      </c>
      <c r="C350" s="115">
        <f t="shared" si="85"/>
        <v>19.756453</v>
      </c>
      <c r="D350" s="115">
        <v>0</v>
      </c>
      <c r="E350" s="115">
        <v>19.756453</v>
      </c>
      <c r="F350" s="115">
        <v>414.8855</v>
      </c>
      <c r="G350" s="75"/>
      <c r="H350" s="51">
        <f t="shared" si="86"/>
        <v>0.9523809581197704</v>
      </c>
      <c r="I350" s="134">
        <f t="shared" si="87"/>
        <v>0.04761904911114031</v>
      </c>
      <c r="J350" s="51">
        <f t="shared" si="88"/>
        <v>0</v>
      </c>
      <c r="K350" s="51">
        <f t="shared" si="89"/>
        <v>0.04761904911114031</v>
      </c>
      <c r="M350" s="39"/>
      <c r="AA350" s="17"/>
    </row>
    <row r="351" spans="1:27" ht="12.75">
      <c r="A351" s="121" t="s">
        <v>68</v>
      </c>
      <c r="B351" s="115">
        <v>612.45003</v>
      </c>
      <c r="C351" s="115">
        <f t="shared" si="85"/>
        <v>19.756453</v>
      </c>
      <c r="D351" s="115">
        <v>19.756453</v>
      </c>
      <c r="E351" s="115">
        <v>0</v>
      </c>
      <c r="F351" s="115">
        <v>632.20648</v>
      </c>
      <c r="G351" s="75"/>
      <c r="H351" s="51">
        <f t="shared" si="86"/>
        <v>0.9687500039544041</v>
      </c>
      <c r="I351" s="134">
        <f t="shared" si="87"/>
        <v>0.031250000790880854</v>
      </c>
      <c r="J351" s="51">
        <f t="shared" si="88"/>
        <v>0.031250000790880854</v>
      </c>
      <c r="K351" s="51">
        <f t="shared" si="89"/>
        <v>0</v>
      </c>
      <c r="M351" s="39"/>
      <c r="AA351" s="17"/>
    </row>
    <row r="352" spans="1:27" ht="12.75">
      <c r="A352" s="121" t="s">
        <v>32</v>
      </c>
      <c r="B352" s="115">
        <v>9858.47</v>
      </c>
      <c r="C352" s="115">
        <f t="shared" si="85"/>
        <v>592.69357</v>
      </c>
      <c r="D352" s="115">
        <v>256.83388</v>
      </c>
      <c r="E352" s="115">
        <v>335.85969</v>
      </c>
      <c r="F352" s="115">
        <v>10451.16</v>
      </c>
      <c r="G352" s="75"/>
      <c r="H352" s="51">
        <f t="shared" si="86"/>
        <v>0.9432895487199506</v>
      </c>
      <c r="I352" s="134">
        <f t="shared" si="87"/>
        <v>0.05671079286892556</v>
      </c>
      <c r="J352" s="51">
        <f t="shared" si="88"/>
        <v>0.024574676877973357</v>
      </c>
      <c r="K352" s="51">
        <f t="shared" si="89"/>
        <v>0.0321361159909522</v>
      </c>
      <c r="M352" s="39"/>
      <c r="AA352" s="17"/>
    </row>
    <row r="353" spans="1:27" ht="12.75">
      <c r="A353" s="119" t="s">
        <v>560</v>
      </c>
      <c r="B353" s="120">
        <f>SUM(B303:B352)</f>
        <v>426680.106324</v>
      </c>
      <c r="C353" s="120">
        <f>SUM(C303:C352)</f>
        <v>36411.141078800014</v>
      </c>
      <c r="D353" s="120">
        <f>SUM(D303:D352)</f>
        <v>14916.1221224</v>
      </c>
      <c r="E353" s="120">
        <f>SUM(E303:E352)</f>
        <v>21495.0189564</v>
      </c>
      <c r="F353" s="120">
        <f>SUM(F303:F352)</f>
        <v>463091.2309599999</v>
      </c>
      <c r="G353" s="115"/>
      <c r="H353" s="69">
        <f t="shared" si="86"/>
        <v>0.9213737548851471</v>
      </c>
      <c r="I353" s="136">
        <f t="shared" si="87"/>
        <v>0.0786262806214637</v>
      </c>
      <c r="J353" s="69">
        <f t="shared" si="88"/>
        <v>0.03220989974584165</v>
      </c>
      <c r="K353" s="69">
        <f t="shared" si="89"/>
        <v>0.04641638087562202</v>
      </c>
      <c r="M353" s="39"/>
      <c r="AA353" s="17"/>
    </row>
    <row r="354" spans="1:27" ht="12.75">
      <c r="A354" s="70"/>
      <c r="B354" s="115"/>
      <c r="C354" s="115">
        <f t="shared" si="85"/>
        <v>0</v>
      </c>
      <c r="D354" s="115"/>
      <c r="E354" s="115"/>
      <c r="F354" s="115"/>
      <c r="G354" s="75"/>
      <c r="H354" s="71"/>
      <c r="I354" s="137"/>
      <c r="J354" s="71"/>
      <c r="K354" s="71"/>
      <c r="M354" s="39"/>
      <c r="AA354" s="17"/>
    </row>
    <row r="355" spans="1:27" ht="15">
      <c r="A355" s="112" t="s">
        <v>608</v>
      </c>
      <c r="B355" s="115"/>
      <c r="C355" s="115">
        <f t="shared" si="85"/>
        <v>0</v>
      </c>
      <c r="D355" s="115"/>
      <c r="E355" s="115"/>
      <c r="F355" s="115"/>
      <c r="G355" s="75"/>
      <c r="H355" s="71"/>
      <c r="I355" s="137"/>
      <c r="J355" s="71"/>
      <c r="K355" s="71"/>
      <c r="M355" s="39"/>
      <c r="AA355" s="17"/>
    </row>
    <row r="356" spans="1:27" ht="25.5">
      <c r="A356" s="130" t="s">
        <v>70</v>
      </c>
      <c r="B356" s="76">
        <v>1343.439</v>
      </c>
      <c r="C356" s="76">
        <f t="shared" si="85"/>
        <v>671.71939</v>
      </c>
      <c r="D356" s="76">
        <v>138.29517</v>
      </c>
      <c r="E356" s="76">
        <v>533.42422</v>
      </c>
      <c r="F356" s="76">
        <v>2015.158</v>
      </c>
      <c r="G356" s="77"/>
      <c r="H356" s="62">
        <f aca="true" t="shared" si="92" ref="H356:H363">B356/$F356</f>
        <v>0.6666668320796683</v>
      </c>
      <c r="I356" s="135">
        <f aca="true" t="shared" si="93" ref="I356:I363">C356/$F356</f>
        <v>0.3333333614535436</v>
      </c>
      <c r="J356" s="62">
        <f aca="true" t="shared" si="94" ref="J356:J363">D356/$F356</f>
        <v>0.06862745749961047</v>
      </c>
      <c r="K356" s="62">
        <f aca="true" t="shared" si="95" ref="K356:K363">E356/$F356</f>
        <v>0.2647059039539332</v>
      </c>
      <c r="M356" s="39"/>
      <c r="AA356" s="17"/>
    </row>
    <row r="357" spans="1:27" ht="12.75">
      <c r="A357" s="123" t="s">
        <v>381</v>
      </c>
      <c r="B357" s="76">
        <v>276.59034</v>
      </c>
      <c r="C357" s="76">
        <f t="shared" si="85"/>
        <v>59.269358000000004</v>
      </c>
      <c r="D357" s="76">
        <v>19.756453</v>
      </c>
      <c r="E357" s="76">
        <v>39.512905</v>
      </c>
      <c r="F357" s="76">
        <v>335.85969</v>
      </c>
      <c r="G357" s="74"/>
      <c r="H357" s="62">
        <f t="shared" si="92"/>
        <v>0.8235294327818858</v>
      </c>
      <c r="I357" s="135">
        <f t="shared" si="93"/>
        <v>0.17647059103758478</v>
      </c>
      <c r="J357" s="62">
        <f t="shared" si="94"/>
        <v>0.058823531338339535</v>
      </c>
      <c r="K357" s="62">
        <f t="shared" si="95"/>
        <v>0.11764705969924526</v>
      </c>
      <c r="M357" s="39"/>
      <c r="AA357" s="17"/>
    </row>
    <row r="358" spans="1:27" ht="12.75">
      <c r="A358" s="123" t="s">
        <v>233</v>
      </c>
      <c r="B358" s="76">
        <v>276.59034</v>
      </c>
      <c r="C358" s="76">
        <f t="shared" si="85"/>
        <v>493.91132</v>
      </c>
      <c r="D358" s="76">
        <v>118.53872</v>
      </c>
      <c r="E358" s="76">
        <v>375.3726</v>
      </c>
      <c r="F358" s="76">
        <v>770.50165</v>
      </c>
      <c r="G358" s="77"/>
      <c r="H358" s="62">
        <f t="shared" si="92"/>
        <v>0.3589743642988954</v>
      </c>
      <c r="I358" s="135">
        <f t="shared" si="93"/>
        <v>0.641025648679662</v>
      </c>
      <c r="J358" s="62">
        <f t="shared" si="94"/>
        <v>0.15384615983625732</v>
      </c>
      <c r="K358" s="62">
        <f t="shared" si="95"/>
        <v>0.4871794888434048</v>
      </c>
      <c r="M358" s="39"/>
      <c r="AA358" s="17"/>
    </row>
    <row r="359" spans="1:27" ht="12.75">
      <c r="A359" s="123" t="s">
        <v>39</v>
      </c>
      <c r="B359" s="76">
        <v>9996.765</v>
      </c>
      <c r="C359" s="76">
        <f t="shared" si="85"/>
        <v>16990.5495</v>
      </c>
      <c r="D359" s="76">
        <v>3121.5195</v>
      </c>
      <c r="E359" s="76">
        <v>13869.03</v>
      </c>
      <c r="F359" s="76">
        <v>26987.31</v>
      </c>
      <c r="G359" s="77"/>
      <c r="H359" s="62">
        <f t="shared" si="92"/>
        <v>0.37042465514347295</v>
      </c>
      <c r="I359" s="135">
        <f t="shared" si="93"/>
        <v>0.6295755116015639</v>
      </c>
      <c r="J359" s="62">
        <f t="shared" si="94"/>
        <v>0.11566619644566278</v>
      </c>
      <c r="K359" s="62">
        <f t="shared" si="95"/>
        <v>0.5139093151559011</v>
      </c>
      <c r="M359" s="39"/>
      <c r="AA359" s="17"/>
    </row>
    <row r="360" spans="1:27" ht="12.75">
      <c r="A360" s="125" t="s">
        <v>873</v>
      </c>
      <c r="B360" s="59">
        <v>256.83388</v>
      </c>
      <c r="C360" s="59">
        <f aca="true" t="shared" si="96" ref="C360:C418">D360+E360</f>
        <v>19.756453</v>
      </c>
      <c r="D360" s="59">
        <v>0</v>
      </c>
      <c r="E360" s="59">
        <v>19.756453</v>
      </c>
      <c r="F360" s="59">
        <v>276.59034</v>
      </c>
      <c r="G360" s="75"/>
      <c r="H360" s="51">
        <f t="shared" si="92"/>
        <v>0.9285714027467481</v>
      </c>
      <c r="I360" s="134">
        <f t="shared" si="93"/>
        <v>0.07142857194506504</v>
      </c>
      <c r="J360" s="51">
        <f t="shared" si="94"/>
        <v>0</v>
      </c>
      <c r="K360" s="51">
        <f t="shared" si="95"/>
        <v>0.07142857194506504</v>
      </c>
      <c r="M360" s="39"/>
      <c r="AA360" s="17"/>
    </row>
    <row r="361" spans="1:27" ht="12.75">
      <c r="A361" s="123" t="s">
        <v>357</v>
      </c>
      <c r="B361" s="76">
        <v>256.83388</v>
      </c>
      <c r="C361" s="76">
        <f t="shared" si="96"/>
        <v>79.025811</v>
      </c>
      <c r="D361" s="76">
        <v>19.756453</v>
      </c>
      <c r="E361" s="76">
        <v>59.269358</v>
      </c>
      <c r="F361" s="76">
        <v>335.85969</v>
      </c>
      <c r="G361" s="74"/>
      <c r="H361" s="62">
        <f t="shared" si="92"/>
        <v>0.7647058806015096</v>
      </c>
      <c r="I361" s="135">
        <f t="shared" si="93"/>
        <v>0.23529412237592431</v>
      </c>
      <c r="J361" s="62">
        <f t="shared" si="94"/>
        <v>0.058823531338339535</v>
      </c>
      <c r="K361" s="62">
        <f t="shared" si="95"/>
        <v>0.17647059103758475</v>
      </c>
      <c r="M361" s="39"/>
      <c r="AA361" s="17"/>
    </row>
    <row r="362" spans="1:27" ht="12.75">
      <c r="A362" s="123" t="s">
        <v>342</v>
      </c>
      <c r="B362" s="76">
        <v>632.20648</v>
      </c>
      <c r="C362" s="76">
        <f t="shared" si="96"/>
        <v>256.833883</v>
      </c>
      <c r="D362" s="76">
        <v>19.756453</v>
      </c>
      <c r="E362" s="76">
        <v>237.07743</v>
      </c>
      <c r="F362" s="76">
        <v>889.04037</v>
      </c>
      <c r="G362" s="77"/>
      <c r="H362" s="62">
        <f t="shared" si="92"/>
        <v>0.7111111051121335</v>
      </c>
      <c r="I362" s="135">
        <f t="shared" si="93"/>
        <v>0.28888888701420834</v>
      </c>
      <c r="J362" s="62">
        <f t="shared" si="94"/>
        <v>0.022222222597158326</v>
      </c>
      <c r="K362" s="62">
        <f t="shared" si="95"/>
        <v>0.26666666441705</v>
      </c>
      <c r="M362" s="39"/>
      <c r="AA362" s="17"/>
    </row>
    <row r="363" spans="1:27" ht="12.75">
      <c r="A363" s="244" t="s">
        <v>561</v>
      </c>
      <c r="B363" s="245">
        <f>SUM(B356:B362)</f>
        <v>13039.25892</v>
      </c>
      <c r="C363" s="245">
        <f>SUM(C356:C362)</f>
        <v>18571.065715</v>
      </c>
      <c r="D363" s="245">
        <f>SUM(D356:D362)</f>
        <v>3437.6227489999997</v>
      </c>
      <c r="E363" s="245">
        <f>SUM(E356:E362)</f>
        <v>15133.442966</v>
      </c>
      <c r="F363" s="245">
        <f>SUM(F356:F362)</f>
        <v>31610.31974</v>
      </c>
      <c r="G363" s="245"/>
      <c r="H363" s="246">
        <f t="shared" si="92"/>
        <v>0.41250006413253704</v>
      </c>
      <c r="I363" s="247">
        <f t="shared" si="93"/>
        <v>0.5875000907219549</v>
      </c>
      <c r="J363" s="246">
        <f t="shared" si="94"/>
        <v>0.10875001509870838</v>
      </c>
      <c r="K363" s="246">
        <f t="shared" si="95"/>
        <v>0.4787500756232465</v>
      </c>
      <c r="M363" s="39"/>
      <c r="AA363" s="17"/>
    </row>
    <row r="364" spans="1:27" ht="12.75">
      <c r="A364" s="119"/>
      <c r="B364" s="120"/>
      <c r="C364" s="120"/>
      <c r="D364" s="120"/>
      <c r="E364" s="120"/>
      <c r="F364" s="120"/>
      <c r="G364" s="120"/>
      <c r="H364" s="51"/>
      <c r="I364" s="134"/>
      <c r="J364" s="51"/>
      <c r="K364" s="51"/>
      <c r="M364" s="39"/>
      <c r="AA364" s="17"/>
    </row>
    <row r="365" spans="1:27" ht="15">
      <c r="A365" s="112" t="s">
        <v>609</v>
      </c>
      <c r="B365" s="115"/>
      <c r="C365" s="115"/>
      <c r="D365" s="115"/>
      <c r="E365" s="115"/>
      <c r="F365" s="115"/>
      <c r="G365" s="75"/>
      <c r="H365" s="71"/>
      <c r="I365" s="137"/>
      <c r="J365" s="71"/>
      <c r="K365" s="71"/>
      <c r="M365" s="39"/>
      <c r="AA365" s="17"/>
    </row>
    <row r="366" spans="1:27" ht="25.5">
      <c r="A366" s="78" t="s">
        <v>71</v>
      </c>
      <c r="B366" s="59">
        <v>20961.6</v>
      </c>
      <c r="C366" s="59">
        <f aca="true" t="shared" si="97" ref="C366:C371">D366+E366</f>
        <v>3299.3269999999998</v>
      </c>
      <c r="D366" s="59">
        <v>1066.848</v>
      </c>
      <c r="E366" s="59">
        <v>2232.479</v>
      </c>
      <c r="F366" s="59">
        <v>24260.92</v>
      </c>
      <c r="G366" s="126"/>
      <c r="H366" s="51">
        <f aca="true" t="shared" si="98" ref="H366:K371">B366/$F366</f>
        <v>0.8640068060073567</v>
      </c>
      <c r="I366" s="134">
        <f t="shared" si="98"/>
        <v>0.13599348252250945</v>
      </c>
      <c r="J366" s="51">
        <f t="shared" si="98"/>
        <v>0.043973930090037805</v>
      </c>
      <c r="K366" s="51">
        <f t="shared" si="98"/>
        <v>0.09201955243247165</v>
      </c>
      <c r="M366" s="39"/>
      <c r="AA366" s="17"/>
    </row>
    <row r="367" spans="1:27" ht="12.75">
      <c r="A367" s="125" t="s">
        <v>373</v>
      </c>
      <c r="B367" s="59">
        <v>414.8855</v>
      </c>
      <c r="C367" s="59">
        <f t="shared" si="97"/>
        <v>0</v>
      </c>
      <c r="D367" s="59">
        <v>0</v>
      </c>
      <c r="E367" s="59">
        <v>0</v>
      </c>
      <c r="F367" s="59">
        <v>414.8855</v>
      </c>
      <c r="G367" s="75"/>
      <c r="H367" s="51">
        <f t="shared" si="98"/>
        <v>1</v>
      </c>
      <c r="I367" s="134">
        <f t="shared" si="98"/>
        <v>0</v>
      </c>
      <c r="J367" s="51">
        <f t="shared" si="98"/>
        <v>0</v>
      </c>
      <c r="K367" s="51">
        <f t="shared" si="98"/>
        <v>0</v>
      </c>
      <c r="M367" s="39"/>
      <c r="AA367" s="17"/>
    </row>
    <row r="368" spans="1:27" ht="12.75">
      <c r="A368" s="123" t="s">
        <v>307</v>
      </c>
      <c r="B368" s="76">
        <v>3358.597</v>
      </c>
      <c r="C368" s="76">
        <f t="shared" si="97"/>
        <v>1837.35034</v>
      </c>
      <c r="D368" s="76">
        <v>276.59034</v>
      </c>
      <c r="E368" s="76">
        <v>1560.76</v>
      </c>
      <c r="F368" s="76">
        <v>5195.947</v>
      </c>
      <c r="G368" s="77"/>
      <c r="H368" s="62">
        <f t="shared" si="98"/>
        <v>0.6463878480669645</v>
      </c>
      <c r="I368" s="135">
        <f t="shared" si="98"/>
        <v>0.3536122173686529</v>
      </c>
      <c r="J368" s="62">
        <f t="shared" si="98"/>
        <v>0.05323194020262332</v>
      </c>
      <c r="K368" s="62">
        <f t="shared" si="98"/>
        <v>0.3003802771660296</v>
      </c>
      <c r="M368" s="39"/>
      <c r="AA368" s="17"/>
    </row>
    <row r="369" spans="1:27" ht="12.75">
      <c r="A369" s="123" t="s">
        <v>351</v>
      </c>
      <c r="B369" s="76">
        <v>24735.08</v>
      </c>
      <c r="C369" s="76">
        <f t="shared" si="97"/>
        <v>8159.415</v>
      </c>
      <c r="D369" s="76">
        <v>1422.465</v>
      </c>
      <c r="E369" s="76">
        <v>6736.95</v>
      </c>
      <c r="F369" s="76">
        <v>32894.49</v>
      </c>
      <c r="G369" s="74"/>
      <c r="H369" s="62">
        <f t="shared" si="98"/>
        <v>0.7519520746483682</v>
      </c>
      <c r="I369" s="135">
        <f t="shared" si="98"/>
        <v>0.24804807735277246</v>
      </c>
      <c r="J369" s="62">
        <f t="shared" si="98"/>
        <v>0.04324326049742677</v>
      </c>
      <c r="K369" s="62">
        <f t="shared" si="98"/>
        <v>0.20480481685534568</v>
      </c>
      <c r="M369" s="39"/>
      <c r="AA369" s="17"/>
    </row>
    <row r="370" spans="1:27" ht="12.75">
      <c r="A370" s="123" t="s">
        <v>308</v>
      </c>
      <c r="B370" s="76">
        <v>5274.973</v>
      </c>
      <c r="C370" s="76">
        <f t="shared" si="97"/>
        <v>2864.68541</v>
      </c>
      <c r="D370" s="76">
        <v>454.39841</v>
      </c>
      <c r="E370" s="76">
        <v>2410.287</v>
      </c>
      <c r="F370" s="76">
        <v>8139.658</v>
      </c>
      <c r="G370" s="77"/>
      <c r="H370" s="62">
        <f t="shared" si="98"/>
        <v>0.6480583090837477</v>
      </c>
      <c r="I370" s="135">
        <f t="shared" si="98"/>
        <v>0.3519417412869189</v>
      </c>
      <c r="J370" s="62">
        <f t="shared" si="98"/>
        <v>0.055825245974708025</v>
      </c>
      <c r="K370" s="62">
        <f t="shared" si="98"/>
        <v>0.29611649531221085</v>
      </c>
      <c r="M370" s="39"/>
      <c r="AA370" s="17"/>
    </row>
    <row r="371" spans="1:27" ht="12.75">
      <c r="A371" s="130" t="s">
        <v>588</v>
      </c>
      <c r="B371" s="76">
        <v>2252.236</v>
      </c>
      <c r="C371" s="76">
        <f t="shared" si="97"/>
        <v>1560.7595000000001</v>
      </c>
      <c r="D371" s="76">
        <v>414.8855</v>
      </c>
      <c r="E371" s="76">
        <v>1145.874</v>
      </c>
      <c r="F371" s="76">
        <v>3812.995</v>
      </c>
      <c r="G371" s="77"/>
      <c r="H371" s="62">
        <f t="shared" si="98"/>
        <v>0.5906737354756563</v>
      </c>
      <c r="I371" s="135">
        <f t="shared" si="98"/>
        <v>0.4093263956548593</v>
      </c>
      <c r="J371" s="62">
        <f t="shared" si="98"/>
        <v>0.10880829898806581</v>
      </c>
      <c r="K371" s="62">
        <f t="shared" si="98"/>
        <v>0.30051809666679347</v>
      </c>
      <c r="M371" s="39"/>
      <c r="AA371" s="17"/>
    </row>
    <row r="372" spans="1:27" ht="12.75">
      <c r="A372" s="123" t="s">
        <v>301</v>
      </c>
      <c r="B372" s="76">
        <v>22976.75</v>
      </c>
      <c r="C372" s="76">
        <f>D372+E372</f>
        <v>15192.7088</v>
      </c>
      <c r="D372" s="76">
        <v>1955.8888</v>
      </c>
      <c r="E372" s="76">
        <v>13236.82</v>
      </c>
      <c r="F372" s="76">
        <v>38169.47</v>
      </c>
      <c r="G372" s="77"/>
      <c r="H372" s="62">
        <f>B372/$F372</f>
        <v>0.6019667027076876</v>
      </c>
      <c r="I372" s="135">
        <f>C372/$F372</f>
        <v>0.39803300386408297</v>
      </c>
      <c r="J372" s="62">
        <f>D372/$F372</f>
        <v>0.05124223102914449</v>
      </c>
      <c r="K372" s="62">
        <f>E372/$F372</f>
        <v>0.3467907728349385</v>
      </c>
      <c r="M372" s="39"/>
      <c r="AA372" s="17"/>
    </row>
    <row r="373" spans="1:27" ht="25.5">
      <c r="A373" s="130" t="s">
        <v>363</v>
      </c>
      <c r="B373" s="76">
        <v>217.32098</v>
      </c>
      <c r="C373" s="76">
        <f t="shared" si="96"/>
        <v>59.269358000000004</v>
      </c>
      <c r="D373" s="76">
        <v>19.756453</v>
      </c>
      <c r="E373" s="76">
        <v>39.512905</v>
      </c>
      <c r="F373" s="76">
        <v>276.59034</v>
      </c>
      <c r="G373" s="74"/>
      <c r="H373" s="62">
        <f aca="true" t="shared" si="99" ref="H373:H395">B373/$F373</f>
        <v>0.7857142805493496</v>
      </c>
      <c r="I373" s="135">
        <f aca="true" t="shared" si="100" ref="I373:I395">C373/$F373</f>
        <v>0.21428571221973985</v>
      </c>
      <c r="J373" s="62">
        <f aca="true" t="shared" si="101" ref="J373:J395">D373/$F373</f>
        <v>0.07142857194506504</v>
      </c>
      <c r="K373" s="62">
        <f aca="true" t="shared" si="102" ref="K373:K395">E373/$F373</f>
        <v>0.1428571402746748</v>
      </c>
      <c r="M373" s="39"/>
      <c r="AA373" s="17"/>
    </row>
    <row r="374" spans="1:27" ht="12.75">
      <c r="A374" s="125" t="s">
        <v>380</v>
      </c>
      <c r="B374" s="59">
        <v>9048.455</v>
      </c>
      <c r="C374" s="59">
        <f t="shared" si="96"/>
        <v>1363.19523</v>
      </c>
      <c r="D374" s="59">
        <v>513.66777</v>
      </c>
      <c r="E374" s="59">
        <v>849.52746</v>
      </c>
      <c r="F374" s="59">
        <v>10411.65</v>
      </c>
      <c r="G374" s="75"/>
      <c r="H374" s="51">
        <f t="shared" si="99"/>
        <v>0.8690702242199844</v>
      </c>
      <c r="I374" s="134">
        <f t="shared" si="100"/>
        <v>0.1309297978706545</v>
      </c>
      <c r="J374" s="51">
        <f t="shared" si="101"/>
        <v>0.04933586607310081</v>
      </c>
      <c r="K374" s="51">
        <f t="shared" si="102"/>
        <v>0.08159393179755371</v>
      </c>
      <c r="M374" s="39"/>
      <c r="AA374" s="17"/>
    </row>
    <row r="375" spans="1:27" ht="12.75">
      <c r="A375" s="123" t="s">
        <v>293</v>
      </c>
      <c r="B375" s="76">
        <v>4287.15</v>
      </c>
      <c r="C375" s="76">
        <f t="shared" si="96"/>
        <v>3615.43058</v>
      </c>
      <c r="D375" s="76">
        <v>592.69358</v>
      </c>
      <c r="E375" s="76">
        <v>3022.737</v>
      </c>
      <c r="F375" s="76">
        <v>7902.581</v>
      </c>
      <c r="G375" s="77"/>
      <c r="H375" s="62">
        <f t="shared" si="99"/>
        <v>0.5424999756408697</v>
      </c>
      <c r="I375" s="135">
        <f t="shared" si="100"/>
        <v>0.457499971211937</v>
      </c>
      <c r="J375" s="62">
        <f t="shared" si="101"/>
        <v>0.07500000063270468</v>
      </c>
      <c r="K375" s="62">
        <f t="shared" si="102"/>
        <v>0.3824999705792323</v>
      </c>
      <c r="M375" s="39"/>
      <c r="AA375" s="17"/>
    </row>
    <row r="376" spans="1:27" ht="12.75">
      <c r="A376" s="125" t="s">
        <v>370</v>
      </c>
      <c r="B376" s="59">
        <v>14283.92</v>
      </c>
      <c r="C376" s="59">
        <f t="shared" si="96"/>
        <v>2015.1582199999998</v>
      </c>
      <c r="D376" s="59">
        <v>533.42422</v>
      </c>
      <c r="E376" s="59">
        <v>1481.734</v>
      </c>
      <c r="F376" s="59">
        <v>16299.07</v>
      </c>
      <c r="G376" s="75"/>
      <c r="H376" s="51">
        <f t="shared" si="99"/>
        <v>0.87636411157201</v>
      </c>
      <c r="I376" s="134">
        <f t="shared" si="100"/>
        <v>0.12363639275124286</v>
      </c>
      <c r="J376" s="51">
        <f t="shared" si="101"/>
        <v>0.032727279531899675</v>
      </c>
      <c r="K376" s="51">
        <f t="shared" si="102"/>
        <v>0.09090911321934318</v>
      </c>
      <c r="M376" s="39"/>
      <c r="AA376" s="17"/>
    </row>
    <row r="377" spans="1:27" ht="12.75">
      <c r="A377" s="123" t="s">
        <v>369</v>
      </c>
      <c r="B377" s="76">
        <v>1165.6307</v>
      </c>
      <c r="C377" s="76">
        <f t="shared" si="96"/>
        <v>217.32097800000003</v>
      </c>
      <c r="D377" s="76">
        <v>39.512905</v>
      </c>
      <c r="E377" s="76">
        <v>177.808073</v>
      </c>
      <c r="F377" s="76">
        <v>1382.952</v>
      </c>
      <c r="G377" s="74"/>
      <c r="H377" s="62">
        <f t="shared" si="99"/>
        <v>0.8428569465896141</v>
      </c>
      <c r="I377" s="135">
        <f t="shared" si="100"/>
        <v>0.15714282057511758</v>
      </c>
      <c r="J377" s="62">
        <f t="shared" si="101"/>
        <v>0.028571421857013116</v>
      </c>
      <c r="K377" s="62">
        <f t="shared" si="102"/>
        <v>0.12857139871810447</v>
      </c>
      <c r="M377" s="39"/>
      <c r="AA377" s="17"/>
    </row>
    <row r="378" spans="1:27" ht="12.75">
      <c r="A378" s="123" t="s">
        <v>311</v>
      </c>
      <c r="B378" s="76">
        <v>592.69358</v>
      </c>
      <c r="C378" s="76">
        <f t="shared" si="96"/>
        <v>316.10323800000003</v>
      </c>
      <c r="D378" s="76">
        <v>59.269358</v>
      </c>
      <c r="E378" s="76">
        <v>256.83388</v>
      </c>
      <c r="F378" s="76">
        <v>908.79682</v>
      </c>
      <c r="G378" s="77"/>
      <c r="H378" s="62">
        <f t="shared" si="99"/>
        <v>0.6521739149571408</v>
      </c>
      <c r="I378" s="135">
        <f t="shared" si="100"/>
        <v>0.3478260828421473</v>
      </c>
      <c r="J378" s="62">
        <f t="shared" si="101"/>
        <v>0.06521739149571408</v>
      </c>
      <c r="K378" s="62">
        <f t="shared" si="102"/>
        <v>0.2826086913464332</v>
      </c>
      <c r="M378" s="39"/>
      <c r="AA378" s="17"/>
    </row>
    <row r="379" spans="1:27" ht="12.75">
      <c r="A379" s="123" t="s">
        <v>348</v>
      </c>
      <c r="B379" s="76">
        <v>10273.36</v>
      </c>
      <c r="C379" s="76">
        <f t="shared" si="96"/>
        <v>3437.6226699999997</v>
      </c>
      <c r="D379" s="76">
        <v>553.18067</v>
      </c>
      <c r="E379" s="76">
        <v>2884.442</v>
      </c>
      <c r="F379" s="76">
        <v>13710.98</v>
      </c>
      <c r="G379" s="74"/>
      <c r="H379" s="62">
        <f t="shared" si="99"/>
        <v>0.7492797743122666</v>
      </c>
      <c r="I379" s="135">
        <f t="shared" si="100"/>
        <v>0.2507204204221726</v>
      </c>
      <c r="J379" s="62">
        <f t="shared" si="101"/>
        <v>0.040345815543454955</v>
      </c>
      <c r="K379" s="62">
        <f t="shared" si="102"/>
        <v>0.21037460487871765</v>
      </c>
      <c r="M379" s="39"/>
      <c r="AA379" s="17"/>
    </row>
    <row r="380" spans="1:27" ht="12.75">
      <c r="A380" s="125" t="s">
        <v>374</v>
      </c>
      <c r="B380" s="59">
        <v>256.83388</v>
      </c>
      <c r="C380" s="59">
        <f t="shared" si="96"/>
        <v>0</v>
      </c>
      <c r="D380" s="59">
        <v>0</v>
      </c>
      <c r="E380" s="59">
        <v>0</v>
      </c>
      <c r="F380" s="59">
        <v>256.83388</v>
      </c>
      <c r="G380" s="75"/>
      <c r="H380" s="51">
        <f t="shared" si="99"/>
        <v>1</v>
      </c>
      <c r="I380" s="134">
        <f t="shared" si="100"/>
        <v>0</v>
      </c>
      <c r="J380" s="51">
        <f t="shared" si="101"/>
        <v>0</v>
      </c>
      <c r="K380" s="51">
        <f t="shared" si="102"/>
        <v>0</v>
      </c>
      <c r="M380" s="39"/>
      <c r="AA380" s="17"/>
    </row>
    <row r="381" spans="1:27" ht="12.75">
      <c r="A381" s="123" t="s">
        <v>616</v>
      </c>
      <c r="B381" s="76">
        <v>10727.75</v>
      </c>
      <c r="C381" s="76">
        <f t="shared" si="96"/>
        <v>2627.60777</v>
      </c>
      <c r="D381" s="76">
        <v>513.66777</v>
      </c>
      <c r="E381" s="76">
        <v>2113.94</v>
      </c>
      <c r="F381" s="76">
        <v>13355.36</v>
      </c>
      <c r="G381" s="74"/>
      <c r="H381" s="62">
        <f t="shared" si="99"/>
        <v>0.803254273939452</v>
      </c>
      <c r="I381" s="135">
        <f t="shared" si="100"/>
        <v>0.19674555908638927</v>
      </c>
      <c r="J381" s="62">
        <f t="shared" si="101"/>
        <v>0.03846154427885134</v>
      </c>
      <c r="K381" s="62">
        <f t="shared" si="102"/>
        <v>0.15828401480753795</v>
      </c>
      <c r="M381" s="39"/>
      <c r="AA381" s="17"/>
    </row>
    <row r="382" spans="1:27" ht="12.75">
      <c r="A382" s="123" t="s">
        <v>234</v>
      </c>
      <c r="B382" s="76">
        <v>1264.413</v>
      </c>
      <c r="C382" s="76">
        <f t="shared" si="96"/>
        <v>2113.93998</v>
      </c>
      <c r="D382" s="76">
        <v>217.32098</v>
      </c>
      <c r="E382" s="76">
        <v>1896.619</v>
      </c>
      <c r="F382" s="76">
        <v>3378.353</v>
      </c>
      <c r="G382" s="77"/>
      <c r="H382" s="62">
        <f t="shared" si="99"/>
        <v>0.37426905950917505</v>
      </c>
      <c r="I382" s="135">
        <f t="shared" si="100"/>
        <v>0.6257309345707806</v>
      </c>
      <c r="J382" s="62">
        <f t="shared" si="101"/>
        <v>0.06432749330812973</v>
      </c>
      <c r="K382" s="62">
        <f t="shared" si="102"/>
        <v>0.5614034412626507</v>
      </c>
      <c r="M382" s="39"/>
      <c r="AA382" s="17"/>
    </row>
    <row r="383" spans="1:27" ht="12.75">
      <c r="A383" s="123" t="s">
        <v>243</v>
      </c>
      <c r="B383" s="76">
        <v>3319.084</v>
      </c>
      <c r="C383" s="76">
        <f t="shared" si="96"/>
        <v>3082.0069599999997</v>
      </c>
      <c r="D383" s="76">
        <v>434.64196</v>
      </c>
      <c r="E383" s="76">
        <v>2647.365</v>
      </c>
      <c r="F383" s="76">
        <v>6401.091</v>
      </c>
      <c r="G383" s="77"/>
      <c r="H383" s="62">
        <f t="shared" si="99"/>
        <v>0.5185184838022143</v>
      </c>
      <c r="I383" s="135">
        <f t="shared" si="100"/>
        <v>0.48148150994885086</v>
      </c>
      <c r="J383" s="62">
        <f t="shared" si="101"/>
        <v>0.06790123121199182</v>
      </c>
      <c r="K383" s="62">
        <f t="shared" si="102"/>
        <v>0.41358027873685904</v>
      </c>
      <c r="M383" s="39"/>
      <c r="AA383" s="17"/>
    </row>
    <row r="384" spans="1:27" ht="12.75">
      <c r="A384" s="125" t="s">
        <v>371</v>
      </c>
      <c r="B384" s="59">
        <v>3714.213</v>
      </c>
      <c r="C384" s="59">
        <f t="shared" si="96"/>
        <v>296.346793</v>
      </c>
      <c r="D384" s="59">
        <v>118.53872</v>
      </c>
      <c r="E384" s="59">
        <v>177.808073</v>
      </c>
      <c r="F384" s="59">
        <v>4010.56</v>
      </c>
      <c r="G384" s="75"/>
      <c r="H384" s="51">
        <f t="shared" si="99"/>
        <v>0.9261083240245752</v>
      </c>
      <c r="I384" s="134">
        <f t="shared" si="100"/>
        <v>0.07389162436168514</v>
      </c>
      <c r="J384" s="51">
        <f t="shared" si="101"/>
        <v>0.029556650442830925</v>
      </c>
      <c r="K384" s="51">
        <f t="shared" si="102"/>
        <v>0.04433497391885423</v>
      </c>
      <c r="M384" s="39"/>
      <c r="AA384" s="17"/>
    </row>
    <row r="385" spans="1:27" ht="12.75">
      <c r="A385" s="125" t="s">
        <v>379</v>
      </c>
      <c r="B385" s="59">
        <v>1560.76</v>
      </c>
      <c r="C385" s="59">
        <f t="shared" si="96"/>
        <v>237.0774328</v>
      </c>
      <c r="D385" s="59">
        <v>98.7822628</v>
      </c>
      <c r="E385" s="59">
        <v>138.29517</v>
      </c>
      <c r="F385" s="59">
        <v>1797.837</v>
      </c>
      <c r="G385" s="75"/>
      <c r="H385" s="51">
        <f t="shared" si="99"/>
        <v>0.8681320942888593</v>
      </c>
      <c r="I385" s="134">
        <f t="shared" si="100"/>
        <v>0.1318681464448668</v>
      </c>
      <c r="J385" s="51">
        <f t="shared" si="101"/>
        <v>0.05494506053663374</v>
      </c>
      <c r="K385" s="51">
        <f t="shared" si="102"/>
        <v>0.07692308590823307</v>
      </c>
      <c r="M385" s="39"/>
      <c r="AA385" s="17"/>
    </row>
    <row r="386" spans="1:27" ht="12.75">
      <c r="A386" s="123" t="s">
        <v>294</v>
      </c>
      <c r="B386" s="76">
        <v>1007.579</v>
      </c>
      <c r="C386" s="76">
        <f t="shared" si="96"/>
        <v>849.52746</v>
      </c>
      <c r="D386" s="76">
        <v>118.53872</v>
      </c>
      <c r="E386" s="76">
        <v>730.98874</v>
      </c>
      <c r="F386" s="76">
        <v>1857.107</v>
      </c>
      <c r="G386" s="77"/>
      <c r="H386" s="62">
        <f t="shared" si="99"/>
        <v>0.5425530139081916</v>
      </c>
      <c r="I386" s="135">
        <f t="shared" si="100"/>
        <v>0.45744669531696347</v>
      </c>
      <c r="J386" s="62">
        <f t="shared" si="101"/>
        <v>0.06382977394409692</v>
      </c>
      <c r="K386" s="62">
        <f t="shared" si="102"/>
        <v>0.3936169213728665</v>
      </c>
      <c r="M386" s="39"/>
      <c r="AA386" s="17"/>
    </row>
    <row r="387" spans="1:27" ht="12.75">
      <c r="A387" s="125" t="s">
        <v>617</v>
      </c>
      <c r="B387" s="59">
        <v>1995.402</v>
      </c>
      <c r="C387" s="59">
        <f t="shared" si="96"/>
        <v>197.564526</v>
      </c>
      <c r="D387" s="59">
        <v>19.756453</v>
      </c>
      <c r="E387" s="59">
        <v>177.808073</v>
      </c>
      <c r="F387" s="59">
        <v>2192.966</v>
      </c>
      <c r="G387" s="75"/>
      <c r="H387" s="51">
        <f t="shared" si="99"/>
        <v>0.9099101399656904</v>
      </c>
      <c r="I387" s="134">
        <f t="shared" si="100"/>
        <v>0.0900900998921096</v>
      </c>
      <c r="J387" s="51">
        <f t="shared" si="101"/>
        <v>0.009009010171612328</v>
      </c>
      <c r="K387" s="51">
        <f t="shared" si="102"/>
        <v>0.08108108972049727</v>
      </c>
      <c r="M387" s="39"/>
      <c r="AA387" s="17"/>
    </row>
    <row r="388" spans="1:27" ht="12.75">
      <c r="A388" s="125" t="s">
        <v>372</v>
      </c>
      <c r="B388" s="59">
        <v>276.59034</v>
      </c>
      <c r="C388" s="59">
        <f t="shared" si="96"/>
        <v>19.756453</v>
      </c>
      <c r="D388" s="59">
        <v>19.756453</v>
      </c>
      <c r="E388" s="59">
        <v>0</v>
      </c>
      <c r="F388" s="59">
        <v>296.34679</v>
      </c>
      <c r="G388" s="75"/>
      <c r="H388" s="51">
        <f t="shared" si="99"/>
        <v>0.9333333423318</v>
      </c>
      <c r="I388" s="134">
        <f t="shared" si="100"/>
        <v>0.06666666779147498</v>
      </c>
      <c r="J388" s="51">
        <f t="shared" si="101"/>
        <v>0.06666666779147498</v>
      </c>
      <c r="K388" s="51">
        <f t="shared" si="102"/>
        <v>0</v>
      </c>
      <c r="M388" s="39"/>
      <c r="AA388" s="17"/>
    </row>
    <row r="389" spans="1:27" ht="12.75">
      <c r="A389" s="123" t="s">
        <v>337</v>
      </c>
      <c r="B389" s="76">
        <v>592.69358</v>
      </c>
      <c r="C389" s="76">
        <f t="shared" si="96"/>
        <v>276.59033300000004</v>
      </c>
      <c r="D389" s="76">
        <v>19.756453</v>
      </c>
      <c r="E389" s="76">
        <v>256.83388</v>
      </c>
      <c r="F389" s="76">
        <v>869.28391</v>
      </c>
      <c r="G389" s="77"/>
      <c r="H389" s="62">
        <f t="shared" si="99"/>
        <v>0.6818181875700425</v>
      </c>
      <c r="I389" s="135">
        <f t="shared" si="100"/>
        <v>0.3181818158810739</v>
      </c>
      <c r="J389" s="62">
        <f t="shared" si="101"/>
        <v>0.022727273302458804</v>
      </c>
      <c r="K389" s="62">
        <f t="shared" si="102"/>
        <v>0.2954545425786151</v>
      </c>
      <c r="M389" s="39"/>
      <c r="AA389" s="17"/>
    </row>
    <row r="390" spans="1:27" ht="12.75">
      <c r="A390" s="123" t="s">
        <v>367</v>
      </c>
      <c r="B390" s="76">
        <v>177.808073</v>
      </c>
      <c r="C390" s="76">
        <f t="shared" si="96"/>
        <v>39.512905</v>
      </c>
      <c r="D390" s="76">
        <v>0</v>
      </c>
      <c r="E390" s="76">
        <v>39.512905</v>
      </c>
      <c r="F390" s="76">
        <v>217.32098</v>
      </c>
      <c r="G390" s="74"/>
      <c r="H390" s="62">
        <f t="shared" si="99"/>
        <v>0.8181818110704269</v>
      </c>
      <c r="I390" s="135">
        <f t="shared" si="100"/>
        <v>0.18181817972659614</v>
      </c>
      <c r="J390" s="62">
        <f t="shared" si="101"/>
        <v>0</v>
      </c>
      <c r="K390" s="62">
        <f t="shared" si="102"/>
        <v>0.18181817972659614</v>
      </c>
      <c r="M390" s="39"/>
      <c r="AA390" s="17"/>
    </row>
    <row r="391" spans="1:27" ht="12.75">
      <c r="A391" s="123" t="s">
        <v>368</v>
      </c>
      <c r="B391" s="76">
        <v>1600.273</v>
      </c>
      <c r="C391" s="76">
        <f t="shared" si="96"/>
        <v>335.8596928</v>
      </c>
      <c r="D391" s="76">
        <v>98.7822628</v>
      </c>
      <c r="E391" s="76">
        <v>237.07743</v>
      </c>
      <c r="F391" s="76">
        <v>1936.132</v>
      </c>
      <c r="G391" s="74"/>
      <c r="H391" s="62">
        <f t="shared" si="99"/>
        <v>0.8265309390062248</v>
      </c>
      <c r="I391" s="135">
        <f t="shared" si="100"/>
        <v>0.1734694188206176</v>
      </c>
      <c r="J391" s="62">
        <f t="shared" si="101"/>
        <v>0.05102041740955678</v>
      </c>
      <c r="K391" s="62">
        <f t="shared" si="102"/>
        <v>0.12244900141106081</v>
      </c>
      <c r="M391" s="39"/>
      <c r="AA391" s="17"/>
    </row>
    <row r="392" spans="1:27" ht="25.5">
      <c r="A392" s="78" t="s">
        <v>375</v>
      </c>
      <c r="B392" s="59">
        <v>335.85969</v>
      </c>
      <c r="C392" s="59">
        <f t="shared" si="96"/>
        <v>0</v>
      </c>
      <c r="D392" s="59">
        <v>0</v>
      </c>
      <c r="E392" s="59">
        <v>0</v>
      </c>
      <c r="F392" s="59">
        <v>335.85969</v>
      </c>
      <c r="G392" s="75"/>
      <c r="H392" s="51">
        <f t="shared" si="99"/>
        <v>1</v>
      </c>
      <c r="I392" s="134">
        <f t="shared" si="100"/>
        <v>0</v>
      </c>
      <c r="J392" s="51">
        <f t="shared" si="101"/>
        <v>0</v>
      </c>
      <c r="K392" s="51">
        <f t="shared" si="102"/>
        <v>0</v>
      </c>
      <c r="M392" s="39"/>
      <c r="AA392" s="17"/>
    </row>
    <row r="393" spans="1:27" ht="12.75">
      <c r="A393" s="125" t="s">
        <v>376</v>
      </c>
      <c r="B393" s="59">
        <v>98.7822628</v>
      </c>
      <c r="C393" s="59">
        <f t="shared" si="96"/>
        <v>0</v>
      </c>
      <c r="D393" s="59">
        <v>0</v>
      </c>
      <c r="E393" s="59">
        <v>0</v>
      </c>
      <c r="F393" s="59">
        <v>98.7822628</v>
      </c>
      <c r="G393" s="75"/>
      <c r="H393" s="51">
        <f t="shared" si="99"/>
        <v>1</v>
      </c>
      <c r="I393" s="134">
        <f t="shared" si="100"/>
        <v>0</v>
      </c>
      <c r="J393" s="51">
        <f t="shared" si="101"/>
        <v>0</v>
      </c>
      <c r="K393" s="51">
        <f t="shared" si="102"/>
        <v>0</v>
      </c>
      <c r="M393" s="39"/>
      <c r="AA393" s="17"/>
    </row>
    <row r="394" spans="1:27" ht="12.75">
      <c r="A394" s="125" t="s">
        <v>648</v>
      </c>
      <c r="B394" s="59">
        <v>987.822628</v>
      </c>
      <c r="C394" s="59">
        <f t="shared" si="96"/>
        <v>138.29517</v>
      </c>
      <c r="D394" s="59">
        <v>0</v>
      </c>
      <c r="E394" s="59">
        <v>138.29517</v>
      </c>
      <c r="F394" s="59">
        <v>1126.1178</v>
      </c>
      <c r="G394" s="75"/>
      <c r="H394" s="51">
        <f t="shared" si="99"/>
        <v>0.8771929792780117</v>
      </c>
      <c r="I394" s="134">
        <f t="shared" si="100"/>
        <v>0.12280701894597529</v>
      </c>
      <c r="J394" s="51">
        <f t="shared" si="101"/>
        <v>0</v>
      </c>
      <c r="K394" s="51">
        <f t="shared" si="102"/>
        <v>0.12280701894597529</v>
      </c>
      <c r="M394" s="39"/>
      <c r="AA394" s="17"/>
    </row>
    <row r="395" spans="1:27" ht="12.75">
      <c r="A395" s="244" t="s">
        <v>562</v>
      </c>
      <c r="B395" s="245">
        <f>SUM(B366:B394)</f>
        <v>147758.51621379997</v>
      </c>
      <c r="C395" s="245">
        <f>SUM(C366:C394)</f>
        <v>54152.431799599995</v>
      </c>
      <c r="D395" s="245">
        <f>SUM(D366:D394)</f>
        <v>9562.1230406</v>
      </c>
      <c r="E395" s="245">
        <f>SUM(E366:E394)</f>
        <v>44590.30875899999</v>
      </c>
      <c r="F395" s="245">
        <f>SUM(F366:F394)</f>
        <v>201910.9369728</v>
      </c>
      <c r="G395" s="73"/>
      <c r="H395" s="246">
        <f t="shared" si="99"/>
        <v>0.73180045830655</v>
      </c>
      <c r="I395" s="247">
        <f t="shared" si="100"/>
        <v>0.2681995963739945</v>
      </c>
      <c r="J395" s="246">
        <f t="shared" si="101"/>
        <v>0.04735812325950496</v>
      </c>
      <c r="K395" s="246">
        <f t="shared" si="102"/>
        <v>0.22084147311448948</v>
      </c>
      <c r="M395" s="39"/>
      <c r="AA395" s="17"/>
    </row>
    <row r="396" spans="1:27" ht="12.75">
      <c r="A396" s="128"/>
      <c r="B396" s="115"/>
      <c r="C396" s="115"/>
      <c r="D396" s="115"/>
      <c r="E396" s="115"/>
      <c r="F396" s="115"/>
      <c r="G396" s="75"/>
      <c r="H396" s="71"/>
      <c r="I396" s="137"/>
      <c r="J396" s="71"/>
      <c r="K396" s="71"/>
      <c r="M396" s="39"/>
      <c r="AA396" s="17"/>
    </row>
    <row r="397" spans="1:27" ht="15">
      <c r="A397" s="112" t="s">
        <v>610</v>
      </c>
      <c r="B397" s="115"/>
      <c r="C397" s="115"/>
      <c r="D397" s="115"/>
      <c r="E397" s="115"/>
      <c r="F397" s="115"/>
      <c r="G397" s="75"/>
      <c r="H397" s="71"/>
      <c r="I397" s="137"/>
      <c r="J397" s="71"/>
      <c r="K397" s="71"/>
      <c r="M397" s="39"/>
      <c r="AA397" s="17"/>
    </row>
    <row r="398" spans="1:27" ht="25.5">
      <c r="A398" s="122" t="s">
        <v>618</v>
      </c>
      <c r="B398" s="115">
        <v>39.512905</v>
      </c>
      <c r="C398" s="115">
        <f t="shared" si="96"/>
        <v>0</v>
      </c>
      <c r="D398" s="115">
        <v>0</v>
      </c>
      <c r="E398" s="115">
        <v>0</v>
      </c>
      <c r="F398" s="115">
        <v>39.512905</v>
      </c>
      <c r="G398" s="75"/>
      <c r="H398" s="51">
        <f aca="true" t="shared" si="103" ref="H398:K403">B398/$F398</f>
        <v>1</v>
      </c>
      <c r="I398" s="134">
        <f t="shared" si="103"/>
        <v>0</v>
      </c>
      <c r="J398" s="51">
        <f t="shared" si="103"/>
        <v>0</v>
      </c>
      <c r="K398" s="51">
        <f t="shared" si="103"/>
        <v>0</v>
      </c>
      <c r="M398" s="39"/>
      <c r="AA398" s="17"/>
    </row>
    <row r="399" spans="1:27" ht="12.75">
      <c r="A399" s="121" t="s">
        <v>619</v>
      </c>
      <c r="B399" s="115">
        <v>651.96293</v>
      </c>
      <c r="C399" s="115">
        <f t="shared" si="96"/>
        <v>19.756453</v>
      </c>
      <c r="D399" s="115">
        <v>0</v>
      </c>
      <c r="E399" s="115">
        <v>19.756453</v>
      </c>
      <c r="F399" s="115">
        <v>671.71939</v>
      </c>
      <c r="G399" s="75"/>
      <c r="H399" s="51">
        <f t="shared" si="103"/>
        <v>0.97058822434767</v>
      </c>
      <c r="I399" s="134">
        <f t="shared" si="103"/>
        <v>0.029411765231311844</v>
      </c>
      <c r="J399" s="51">
        <f t="shared" si="103"/>
        <v>0</v>
      </c>
      <c r="K399" s="51">
        <f t="shared" si="103"/>
        <v>0.029411765231311844</v>
      </c>
      <c r="M399" s="39"/>
      <c r="AA399" s="17"/>
    </row>
    <row r="400" spans="1:27" ht="25.5">
      <c r="A400" s="122" t="s">
        <v>620</v>
      </c>
      <c r="B400" s="115">
        <v>730.98874</v>
      </c>
      <c r="C400" s="115">
        <f t="shared" si="96"/>
        <v>39.512906</v>
      </c>
      <c r="D400" s="115">
        <v>19.756453</v>
      </c>
      <c r="E400" s="115">
        <v>19.756453</v>
      </c>
      <c r="F400" s="115">
        <v>770.50165</v>
      </c>
      <c r="G400" s="75"/>
      <c r="H400" s="51">
        <f t="shared" si="103"/>
        <v>0.9487179423950617</v>
      </c>
      <c r="I400" s="134">
        <f t="shared" si="103"/>
        <v>0.05128205241351527</v>
      </c>
      <c r="J400" s="51">
        <f t="shared" si="103"/>
        <v>0.025641026206757636</v>
      </c>
      <c r="K400" s="51">
        <f t="shared" si="103"/>
        <v>0.025641026206757636</v>
      </c>
      <c r="M400" s="39"/>
      <c r="AA400" s="17"/>
    </row>
    <row r="401" spans="1:27" ht="12.75">
      <c r="A401" s="121" t="s">
        <v>621</v>
      </c>
      <c r="B401" s="115">
        <v>1876.863</v>
      </c>
      <c r="C401" s="115">
        <f>D401+E401</f>
        <v>177.8080728</v>
      </c>
      <c r="D401" s="115">
        <v>98.7822628</v>
      </c>
      <c r="E401" s="115">
        <v>79.02581</v>
      </c>
      <c r="F401" s="115">
        <v>2054.671</v>
      </c>
      <c r="G401" s="75"/>
      <c r="H401" s="51">
        <f t="shared" si="103"/>
        <v>0.913461571219918</v>
      </c>
      <c r="I401" s="134">
        <f t="shared" si="103"/>
        <v>0.0865384642115453</v>
      </c>
      <c r="J401" s="51">
        <f t="shared" si="103"/>
        <v>0.04807692462686241</v>
      </c>
      <c r="K401" s="51">
        <f t="shared" si="103"/>
        <v>0.03846153958468291</v>
      </c>
      <c r="M401" s="39"/>
      <c r="AA401" s="17"/>
    </row>
    <row r="402" spans="1:27" ht="25.5">
      <c r="A402" s="122" t="s">
        <v>40</v>
      </c>
      <c r="B402" s="115">
        <v>810.014555</v>
      </c>
      <c r="C402" s="115">
        <f>D402+E402</f>
        <v>39.512906</v>
      </c>
      <c r="D402" s="115">
        <v>19.756453</v>
      </c>
      <c r="E402" s="115">
        <v>19.756453</v>
      </c>
      <c r="F402" s="115">
        <v>849.52746</v>
      </c>
      <c r="G402" s="75"/>
      <c r="H402" s="51">
        <f t="shared" si="103"/>
        <v>0.9534883722298982</v>
      </c>
      <c r="I402" s="134">
        <f t="shared" si="103"/>
        <v>0.046511628947226734</v>
      </c>
      <c r="J402" s="51">
        <f t="shared" si="103"/>
        <v>0.023255814473613367</v>
      </c>
      <c r="K402" s="51">
        <f t="shared" si="103"/>
        <v>0.023255814473613367</v>
      </c>
      <c r="M402" s="39"/>
      <c r="AA402" s="17"/>
    </row>
    <row r="403" spans="1:27" ht="12.75">
      <c r="A403" s="119" t="s">
        <v>563</v>
      </c>
      <c r="B403" s="120">
        <f>SUM(B398:B402)</f>
        <v>4109.34213</v>
      </c>
      <c r="C403" s="120">
        <f>SUM(C398:C402)</f>
        <v>276.5903378</v>
      </c>
      <c r="D403" s="120">
        <f>SUM(D398:D402)</f>
        <v>138.2951688</v>
      </c>
      <c r="E403" s="120">
        <f>SUM(E398:E402)</f>
        <v>138.29516900000002</v>
      </c>
      <c r="F403" s="120">
        <f>SUM(F398:F402)</f>
        <v>4385.932405</v>
      </c>
      <c r="G403" s="115"/>
      <c r="H403" s="69">
        <f t="shared" si="103"/>
        <v>0.9369369498981142</v>
      </c>
      <c r="I403" s="136">
        <f t="shared" si="103"/>
        <v>0.06306306442039204</v>
      </c>
      <c r="J403" s="69">
        <f t="shared" si="103"/>
        <v>0.03153153218739586</v>
      </c>
      <c r="K403" s="69">
        <f t="shared" si="103"/>
        <v>0.0315315322329962</v>
      </c>
      <c r="M403" s="39"/>
      <c r="AA403" s="17"/>
    </row>
    <row r="404" spans="1:27" ht="12.75">
      <c r="A404" s="119"/>
      <c r="B404" s="120"/>
      <c r="C404" s="120"/>
      <c r="D404" s="120"/>
      <c r="E404" s="120"/>
      <c r="F404" s="120"/>
      <c r="G404" s="115"/>
      <c r="H404" s="69"/>
      <c r="I404" s="136"/>
      <c r="J404" s="69"/>
      <c r="K404" s="69"/>
      <c r="M404" s="39"/>
      <c r="AA404" s="17"/>
    </row>
    <row r="405" spans="1:27" ht="15">
      <c r="A405" s="112" t="s">
        <v>607</v>
      </c>
      <c r="B405" s="115"/>
      <c r="C405" s="115"/>
      <c r="D405" s="115"/>
      <c r="E405" s="115"/>
      <c r="F405" s="115"/>
      <c r="G405" s="75"/>
      <c r="H405" s="71"/>
      <c r="I405" s="137"/>
      <c r="J405" s="71"/>
      <c r="K405" s="71"/>
      <c r="M405" s="39"/>
      <c r="AA405" s="17"/>
    </row>
    <row r="406" spans="1:27" ht="25.5">
      <c r="A406" s="122" t="s">
        <v>72</v>
      </c>
      <c r="B406" s="115">
        <v>8436.005</v>
      </c>
      <c r="C406" s="115">
        <f>D406+E406</f>
        <v>572.937121</v>
      </c>
      <c r="D406" s="115">
        <v>316.103241</v>
      </c>
      <c r="E406" s="115">
        <v>256.83388</v>
      </c>
      <c r="F406" s="115">
        <v>9008.942</v>
      </c>
      <c r="G406" s="75"/>
      <c r="H406" s="51">
        <f aca="true" t="shared" si="104" ref="H406:K409">B406/$F406</f>
        <v>0.9364035199693815</v>
      </c>
      <c r="I406" s="134">
        <f t="shared" si="104"/>
        <v>0.06359649346171838</v>
      </c>
      <c r="J406" s="51">
        <f t="shared" si="104"/>
        <v>0.035087720733466825</v>
      </c>
      <c r="K406" s="51">
        <f t="shared" si="104"/>
        <v>0.028508772728251558</v>
      </c>
      <c r="M406" s="39"/>
      <c r="AA406" s="17"/>
    </row>
    <row r="407" spans="1:27" ht="25.5">
      <c r="A407" s="122" t="s">
        <v>154</v>
      </c>
      <c r="B407" s="115">
        <v>6084.987</v>
      </c>
      <c r="C407" s="115">
        <f>D407+E407</f>
        <v>375.372603</v>
      </c>
      <c r="D407" s="115">
        <v>197.56453</v>
      </c>
      <c r="E407" s="115">
        <v>177.808073</v>
      </c>
      <c r="F407" s="115">
        <v>6460.36</v>
      </c>
      <c r="G407" s="75"/>
      <c r="H407" s="51">
        <f t="shared" si="104"/>
        <v>0.9418959624541048</v>
      </c>
      <c r="I407" s="134">
        <f t="shared" si="104"/>
        <v>0.058103976094211474</v>
      </c>
      <c r="J407" s="51">
        <f t="shared" si="104"/>
        <v>0.030581040375458952</v>
      </c>
      <c r="K407" s="51">
        <f t="shared" si="104"/>
        <v>0.027522935718752518</v>
      </c>
      <c r="M407" s="39"/>
      <c r="AA407" s="17"/>
    </row>
    <row r="408" spans="1:27" ht="25.5">
      <c r="A408" s="122" t="s">
        <v>155</v>
      </c>
      <c r="B408" s="115">
        <v>5018.139</v>
      </c>
      <c r="C408" s="115">
        <f>D408+E408</f>
        <v>296.34679000000006</v>
      </c>
      <c r="D408" s="115">
        <v>138.29517</v>
      </c>
      <c r="E408" s="115">
        <v>158.05162</v>
      </c>
      <c r="F408" s="115">
        <v>5314.486</v>
      </c>
      <c r="G408" s="75"/>
      <c r="H408" s="51">
        <f t="shared" si="104"/>
        <v>0.9442378811422215</v>
      </c>
      <c r="I408" s="134">
        <f t="shared" si="104"/>
        <v>0.055762079343138746</v>
      </c>
      <c r="J408" s="51">
        <f t="shared" si="104"/>
        <v>0.026022303944351347</v>
      </c>
      <c r="K408" s="51">
        <f t="shared" si="104"/>
        <v>0.02973977539878739</v>
      </c>
      <c r="M408" s="39"/>
      <c r="AA408" s="17"/>
    </row>
    <row r="409" spans="1:27" ht="12.75">
      <c r="A409" s="122" t="s">
        <v>156</v>
      </c>
      <c r="B409" s="115">
        <v>928.55327</v>
      </c>
      <c r="C409" s="115">
        <f>D409+E409</f>
        <v>98.782263</v>
      </c>
      <c r="D409" s="115">
        <v>59.269358</v>
      </c>
      <c r="E409" s="115">
        <v>39.512905</v>
      </c>
      <c r="F409" s="115">
        <v>1027.336</v>
      </c>
      <c r="G409" s="75"/>
      <c r="H409" s="51">
        <f t="shared" si="104"/>
        <v>0.9038457427754892</v>
      </c>
      <c r="I409" s="134">
        <f t="shared" si="104"/>
        <v>0.09615380265073939</v>
      </c>
      <c r="J409" s="51">
        <f t="shared" si="104"/>
        <v>0.0576922817851219</v>
      </c>
      <c r="K409" s="51">
        <f t="shared" si="104"/>
        <v>0.038461520865617486</v>
      </c>
      <c r="M409" s="39"/>
      <c r="AA409" s="17"/>
    </row>
    <row r="410" spans="1:27" ht="12.75">
      <c r="A410" s="131" t="s">
        <v>73</v>
      </c>
      <c r="B410" s="73">
        <v>711.23229</v>
      </c>
      <c r="C410" s="73">
        <f t="shared" si="96"/>
        <v>138.295168</v>
      </c>
      <c r="D410" s="73">
        <v>79.02581</v>
      </c>
      <c r="E410" s="73">
        <v>59.269358</v>
      </c>
      <c r="F410" s="73">
        <v>849.52746</v>
      </c>
      <c r="G410" s="74"/>
      <c r="H410" s="62">
        <f aca="true" t="shared" si="105" ref="H410:H432">B410/$F410</f>
        <v>0.8372092998618315</v>
      </c>
      <c r="I410" s="135">
        <f aca="true" t="shared" si="106" ref="I410:I432">C410/$F410</f>
        <v>0.16279069778391858</v>
      </c>
      <c r="J410" s="62">
        <f aca="true" t="shared" si="107" ref="J410:J432">D410/$F410</f>
        <v>0.09302325554020349</v>
      </c>
      <c r="K410" s="62">
        <f aca="true" t="shared" si="108" ref="K410:K432">E410/$F410</f>
        <v>0.0697674422437151</v>
      </c>
      <c r="M410" s="39"/>
      <c r="AA410" s="17"/>
    </row>
    <row r="411" spans="1:27" ht="25.5">
      <c r="A411" s="122" t="s">
        <v>74</v>
      </c>
      <c r="B411" s="115">
        <v>889.04037</v>
      </c>
      <c r="C411" s="115">
        <f t="shared" si="96"/>
        <v>39.512905</v>
      </c>
      <c r="D411" s="115">
        <v>39.512905</v>
      </c>
      <c r="E411" s="115">
        <v>0</v>
      </c>
      <c r="F411" s="115">
        <v>928.55327</v>
      </c>
      <c r="G411" s="75"/>
      <c r="H411" s="51">
        <f t="shared" si="105"/>
        <v>0.9574468140099276</v>
      </c>
      <c r="I411" s="134">
        <f t="shared" si="106"/>
        <v>0.04255319137479318</v>
      </c>
      <c r="J411" s="51">
        <f t="shared" si="107"/>
        <v>0.04255319137479318</v>
      </c>
      <c r="K411" s="51">
        <f t="shared" si="108"/>
        <v>0</v>
      </c>
      <c r="M411" s="39"/>
      <c r="AA411" s="17"/>
    </row>
    <row r="412" spans="1:27" ht="25.5">
      <c r="A412" s="122" t="s">
        <v>75</v>
      </c>
      <c r="B412" s="115">
        <v>177.808073</v>
      </c>
      <c r="C412" s="115">
        <f t="shared" si="96"/>
        <v>0</v>
      </c>
      <c r="D412" s="115">
        <v>0</v>
      </c>
      <c r="E412" s="115">
        <v>0</v>
      </c>
      <c r="F412" s="115">
        <v>177.808073</v>
      </c>
      <c r="G412" s="75"/>
      <c r="H412" s="51">
        <f t="shared" si="105"/>
        <v>1</v>
      </c>
      <c r="I412" s="134">
        <f t="shared" si="106"/>
        <v>0</v>
      </c>
      <c r="J412" s="51">
        <f t="shared" si="107"/>
        <v>0</v>
      </c>
      <c r="K412" s="51">
        <f t="shared" si="108"/>
        <v>0</v>
      </c>
      <c r="M412" s="39"/>
      <c r="AA412" s="17"/>
    </row>
    <row r="413" spans="1:27" ht="25.5">
      <c r="A413" s="122" t="s">
        <v>76</v>
      </c>
      <c r="B413" s="115">
        <v>1066.848</v>
      </c>
      <c r="C413" s="115">
        <f t="shared" si="96"/>
        <v>177.808078</v>
      </c>
      <c r="D413" s="115">
        <v>59.269358</v>
      </c>
      <c r="E413" s="115">
        <v>118.53872</v>
      </c>
      <c r="F413" s="115">
        <v>1244.657</v>
      </c>
      <c r="G413" s="75"/>
      <c r="H413" s="51">
        <f t="shared" si="105"/>
        <v>0.8571421684849722</v>
      </c>
      <c r="I413" s="134">
        <f t="shared" si="106"/>
        <v>0.14285709074869624</v>
      </c>
      <c r="J413" s="51">
        <f t="shared" si="107"/>
        <v>0.04761902917831981</v>
      </c>
      <c r="K413" s="51">
        <f t="shared" si="108"/>
        <v>0.09523806157037643</v>
      </c>
      <c r="M413" s="39"/>
      <c r="AA413" s="17"/>
    </row>
    <row r="414" spans="1:27" ht="12.75">
      <c r="A414" s="122" t="s">
        <v>77</v>
      </c>
      <c r="B414" s="115">
        <v>1086.605</v>
      </c>
      <c r="C414" s="115">
        <f t="shared" si="96"/>
        <v>98.782263</v>
      </c>
      <c r="D414" s="115">
        <v>19.756453</v>
      </c>
      <c r="E414" s="115">
        <v>79.02581</v>
      </c>
      <c r="F414" s="115">
        <v>1185.387</v>
      </c>
      <c r="G414" s="75"/>
      <c r="H414" s="51">
        <f t="shared" si="105"/>
        <v>0.9166668775682542</v>
      </c>
      <c r="I414" s="134">
        <f t="shared" si="106"/>
        <v>0.08333334430021588</v>
      </c>
      <c r="J414" s="51">
        <f t="shared" si="107"/>
        <v>0.016666669197485717</v>
      </c>
      <c r="K414" s="51">
        <f t="shared" si="108"/>
        <v>0.06666667510273017</v>
      </c>
      <c r="M414" s="39"/>
      <c r="AA414" s="17"/>
    </row>
    <row r="415" spans="1:27" ht="12.75">
      <c r="A415" s="122" t="s">
        <v>78</v>
      </c>
      <c r="B415" s="115">
        <v>7606.234</v>
      </c>
      <c r="C415" s="115">
        <f t="shared" si="96"/>
        <v>651.96294</v>
      </c>
      <c r="D415" s="115">
        <v>296.34679</v>
      </c>
      <c r="E415" s="115">
        <v>355.61615</v>
      </c>
      <c r="F415" s="115">
        <v>8258.197</v>
      </c>
      <c r="G415" s="75"/>
      <c r="H415" s="51">
        <f t="shared" si="105"/>
        <v>0.9210526220190679</v>
      </c>
      <c r="I415" s="134">
        <f t="shared" si="106"/>
        <v>0.07894737071542372</v>
      </c>
      <c r="J415" s="51">
        <f t="shared" si="107"/>
        <v>0.03588516839692732</v>
      </c>
      <c r="K415" s="51">
        <f t="shared" si="108"/>
        <v>0.0430622023184964</v>
      </c>
      <c r="M415" s="39"/>
      <c r="AA415" s="17"/>
    </row>
    <row r="416" spans="1:27" ht="12.75">
      <c r="A416" s="131" t="s">
        <v>352</v>
      </c>
      <c r="B416" s="73">
        <v>2528.826</v>
      </c>
      <c r="C416" s="73">
        <f t="shared" si="96"/>
        <v>829.7710099999999</v>
      </c>
      <c r="D416" s="73">
        <v>237.07743</v>
      </c>
      <c r="E416" s="73">
        <v>592.69358</v>
      </c>
      <c r="F416" s="73">
        <v>3358.597</v>
      </c>
      <c r="G416" s="74"/>
      <c r="H416" s="62">
        <f t="shared" si="105"/>
        <v>0.7529411834763147</v>
      </c>
      <c r="I416" s="135">
        <f t="shared" si="106"/>
        <v>0.24705881950111902</v>
      </c>
      <c r="J416" s="62">
        <f t="shared" si="107"/>
        <v>0.0705882337178292</v>
      </c>
      <c r="K416" s="62">
        <f t="shared" si="108"/>
        <v>0.17647058578328986</v>
      </c>
      <c r="M416" s="39"/>
      <c r="AA416" s="17"/>
    </row>
    <row r="417" spans="1:27" ht="12.75">
      <c r="A417" s="122" t="s">
        <v>79</v>
      </c>
      <c r="B417" s="115">
        <v>493.911314</v>
      </c>
      <c r="C417" s="115">
        <f t="shared" si="96"/>
        <v>79.025811</v>
      </c>
      <c r="D417" s="115">
        <v>19.756453</v>
      </c>
      <c r="E417" s="115">
        <v>59.269358</v>
      </c>
      <c r="F417" s="115">
        <v>572.93712</v>
      </c>
      <c r="G417" s="75"/>
      <c r="H417" s="51">
        <f t="shared" si="105"/>
        <v>0.8620689718969509</v>
      </c>
      <c r="I417" s="134">
        <f t="shared" si="106"/>
        <v>0.13793103683001023</v>
      </c>
      <c r="J417" s="51">
        <f t="shared" si="107"/>
        <v>0.03448275964385062</v>
      </c>
      <c r="K417" s="51">
        <f t="shared" si="108"/>
        <v>0.1034482771861596</v>
      </c>
      <c r="M417" s="39"/>
      <c r="AA417" s="17"/>
    </row>
    <row r="418" spans="1:27" ht="12.75">
      <c r="A418" s="131" t="s">
        <v>359</v>
      </c>
      <c r="B418" s="73">
        <v>18215.45</v>
      </c>
      <c r="C418" s="73">
        <f t="shared" si="96"/>
        <v>5373.755099999999</v>
      </c>
      <c r="D418" s="73">
        <v>1165.6307</v>
      </c>
      <c r="E418" s="73">
        <v>4208.1244</v>
      </c>
      <c r="F418" s="73">
        <v>23589.2</v>
      </c>
      <c r="G418" s="74"/>
      <c r="H418" s="62">
        <f t="shared" si="105"/>
        <v>0.7721944788292948</v>
      </c>
      <c r="I418" s="135">
        <f t="shared" si="106"/>
        <v>0.22780573737133938</v>
      </c>
      <c r="J418" s="62">
        <f t="shared" si="107"/>
        <v>0.04941374442541502</v>
      </c>
      <c r="K418" s="62">
        <f t="shared" si="108"/>
        <v>0.1783919929459244</v>
      </c>
      <c r="M418" s="39"/>
      <c r="AA418" s="17"/>
    </row>
    <row r="419" spans="1:27" ht="25.5">
      <c r="A419" s="122" t="s">
        <v>80</v>
      </c>
      <c r="B419" s="115">
        <v>5215.703</v>
      </c>
      <c r="C419" s="115">
        <f aca="true" t="shared" si="109" ref="C419:C458">D419+E419</f>
        <v>770.5016499999999</v>
      </c>
      <c r="D419" s="115">
        <v>414.8855</v>
      </c>
      <c r="E419" s="115">
        <v>355.61615</v>
      </c>
      <c r="F419" s="115">
        <v>5986.205</v>
      </c>
      <c r="G419" s="75"/>
      <c r="H419" s="51">
        <f t="shared" si="105"/>
        <v>0.8712870675160641</v>
      </c>
      <c r="I419" s="134">
        <f t="shared" si="106"/>
        <v>0.1287128740161755</v>
      </c>
      <c r="J419" s="51">
        <f t="shared" si="107"/>
        <v>0.06930693152005318</v>
      </c>
      <c r="K419" s="51">
        <f t="shared" si="108"/>
        <v>0.059405942496122334</v>
      </c>
      <c r="M419" s="39"/>
      <c r="AA419" s="17"/>
    </row>
    <row r="420" spans="1:27" ht="25.5">
      <c r="A420" s="122" t="s">
        <v>81</v>
      </c>
      <c r="B420" s="115">
        <v>4958.87</v>
      </c>
      <c r="C420" s="115">
        <f t="shared" si="109"/>
        <v>454.39841</v>
      </c>
      <c r="D420" s="115">
        <v>118.53872</v>
      </c>
      <c r="E420" s="115">
        <v>335.85969</v>
      </c>
      <c r="F420" s="115">
        <v>5413.268</v>
      </c>
      <c r="G420" s="75"/>
      <c r="H420" s="51">
        <f t="shared" si="105"/>
        <v>0.9160584696711856</v>
      </c>
      <c r="I420" s="134">
        <f t="shared" si="106"/>
        <v>0.08394160606864468</v>
      </c>
      <c r="J420" s="51">
        <f t="shared" si="107"/>
        <v>0.021897811081956407</v>
      </c>
      <c r="K420" s="51">
        <f t="shared" si="108"/>
        <v>0.062043794986688265</v>
      </c>
      <c r="M420" s="39"/>
      <c r="AA420" s="17"/>
    </row>
    <row r="421" spans="1:27" ht="12.75">
      <c r="A421" s="122" t="s">
        <v>82</v>
      </c>
      <c r="B421" s="115">
        <v>928.55327</v>
      </c>
      <c r="C421" s="115">
        <f t="shared" si="109"/>
        <v>79.025811</v>
      </c>
      <c r="D421" s="115">
        <v>19.756453</v>
      </c>
      <c r="E421" s="115">
        <v>59.269358</v>
      </c>
      <c r="F421" s="115">
        <v>1007.579</v>
      </c>
      <c r="G421" s="75"/>
      <c r="H421" s="51">
        <f t="shared" si="105"/>
        <v>0.9215687008165117</v>
      </c>
      <c r="I421" s="134">
        <f t="shared" si="106"/>
        <v>0.0784313795742071</v>
      </c>
      <c r="J421" s="51">
        <f t="shared" si="107"/>
        <v>0.019607845141671274</v>
      </c>
      <c r="K421" s="51">
        <f t="shared" si="108"/>
        <v>0.05882353443253581</v>
      </c>
      <c r="M421" s="39"/>
      <c r="AA421" s="17"/>
    </row>
    <row r="422" spans="1:27" ht="25.5">
      <c r="A422" s="131" t="s">
        <v>83</v>
      </c>
      <c r="B422" s="73">
        <v>2311.505</v>
      </c>
      <c r="C422" s="73">
        <f t="shared" si="109"/>
        <v>474.15486100000004</v>
      </c>
      <c r="D422" s="73">
        <v>158.05162</v>
      </c>
      <c r="E422" s="73">
        <v>316.103241</v>
      </c>
      <c r="F422" s="73">
        <v>2785.66</v>
      </c>
      <c r="G422" s="74"/>
      <c r="H422" s="62">
        <f t="shared" si="105"/>
        <v>0.8297871958530475</v>
      </c>
      <c r="I422" s="135">
        <f t="shared" si="106"/>
        <v>0.17021275424854435</v>
      </c>
      <c r="J422" s="62">
        <f t="shared" si="107"/>
        <v>0.056737584629854336</v>
      </c>
      <c r="K422" s="62">
        <f t="shared" si="108"/>
        <v>0.11347516961869002</v>
      </c>
      <c r="M422" s="39"/>
      <c r="AA422" s="17"/>
    </row>
    <row r="423" spans="1:27" ht="12.75">
      <c r="A423" s="122" t="s">
        <v>84</v>
      </c>
      <c r="B423" s="115">
        <v>335.85969</v>
      </c>
      <c r="C423" s="115">
        <f t="shared" si="109"/>
        <v>39.512905</v>
      </c>
      <c r="D423" s="115">
        <v>39.512905</v>
      </c>
      <c r="E423" s="115">
        <v>0</v>
      </c>
      <c r="F423" s="115">
        <v>375.3726</v>
      </c>
      <c r="G423" s="75"/>
      <c r="H423" s="51">
        <f t="shared" si="105"/>
        <v>0.8947368294862226</v>
      </c>
      <c r="I423" s="134">
        <f t="shared" si="106"/>
        <v>0.10526315719367904</v>
      </c>
      <c r="J423" s="51">
        <f t="shared" si="107"/>
        <v>0.10526315719367904</v>
      </c>
      <c r="K423" s="51">
        <f t="shared" si="108"/>
        <v>0</v>
      </c>
      <c r="M423" s="39"/>
      <c r="AA423" s="17"/>
    </row>
    <row r="424" spans="1:27" ht="25.5">
      <c r="A424" s="131" t="s">
        <v>85</v>
      </c>
      <c r="B424" s="73">
        <v>5986.205</v>
      </c>
      <c r="C424" s="73">
        <f t="shared" si="109"/>
        <v>1185.38715</v>
      </c>
      <c r="D424" s="73">
        <v>237.07743</v>
      </c>
      <c r="E424" s="73">
        <v>948.30972</v>
      </c>
      <c r="F424" s="73">
        <v>7171.592</v>
      </c>
      <c r="G424" s="74"/>
      <c r="H424" s="62">
        <f t="shared" si="105"/>
        <v>0.8347107587827083</v>
      </c>
      <c r="I424" s="135">
        <f t="shared" si="106"/>
        <v>0.16528926213314982</v>
      </c>
      <c r="J424" s="62">
        <f t="shared" si="107"/>
        <v>0.03305785242662996</v>
      </c>
      <c r="K424" s="62">
        <f t="shared" si="108"/>
        <v>0.13223140970651984</v>
      </c>
      <c r="M424" s="39"/>
      <c r="AA424" s="17"/>
    </row>
    <row r="425" spans="1:27" ht="12.75">
      <c r="A425" s="131" t="s">
        <v>355</v>
      </c>
      <c r="B425" s="73">
        <v>869.28391</v>
      </c>
      <c r="C425" s="73">
        <f t="shared" si="109"/>
        <v>276.5903358</v>
      </c>
      <c r="D425" s="73">
        <v>98.7822628</v>
      </c>
      <c r="E425" s="73">
        <v>177.808073</v>
      </c>
      <c r="F425" s="73">
        <v>1145.874</v>
      </c>
      <c r="G425" s="74"/>
      <c r="H425" s="62">
        <f t="shared" si="105"/>
        <v>0.7586208518563122</v>
      </c>
      <c r="I425" s="135">
        <f t="shared" si="106"/>
        <v>0.2413793626524382</v>
      </c>
      <c r="J425" s="62">
        <f t="shared" si="107"/>
        <v>0.08620691524548074</v>
      </c>
      <c r="K425" s="62">
        <f t="shared" si="108"/>
        <v>0.1551724474069575</v>
      </c>
      <c r="M425" s="39"/>
      <c r="AA425" s="17"/>
    </row>
    <row r="426" spans="1:27" ht="12.75">
      <c r="A426" s="122" t="s">
        <v>86</v>
      </c>
      <c r="B426" s="115">
        <v>5729.371</v>
      </c>
      <c r="C426" s="115">
        <f t="shared" si="109"/>
        <v>889.040364</v>
      </c>
      <c r="D426" s="115">
        <v>395.12905</v>
      </c>
      <c r="E426" s="115">
        <v>493.911314</v>
      </c>
      <c r="F426" s="115">
        <v>6618.412</v>
      </c>
      <c r="G426" s="75"/>
      <c r="H426" s="51">
        <f t="shared" si="105"/>
        <v>0.865671553841012</v>
      </c>
      <c r="I426" s="134">
        <f t="shared" si="106"/>
        <v>0.1343283500634291</v>
      </c>
      <c r="J426" s="51">
        <f t="shared" si="107"/>
        <v>0.059701488816350505</v>
      </c>
      <c r="K426" s="51">
        <f t="shared" si="108"/>
        <v>0.0746268612470786</v>
      </c>
      <c r="M426" s="39"/>
      <c r="AA426" s="17"/>
    </row>
    <row r="427" spans="1:27" ht="12.75">
      <c r="A427" s="131" t="s">
        <v>87</v>
      </c>
      <c r="B427" s="73">
        <v>8712.596</v>
      </c>
      <c r="C427" s="73">
        <f t="shared" si="109"/>
        <v>1639.785314</v>
      </c>
      <c r="D427" s="73">
        <v>493.911314</v>
      </c>
      <c r="E427" s="73">
        <v>1145.874</v>
      </c>
      <c r="F427" s="73">
        <v>10352.38</v>
      </c>
      <c r="G427" s="74"/>
      <c r="H427" s="62">
        <f t="shared" si="105"/>
        <v>0.8416031869000172</v>
      </c>
      <c r="I427" s="135">
        <f t="shared" si="106"/>
        <v>0.1583969400273174</v>
      </c>
      <c r="J427" s="62">
        <f t="shared" si="107"/>
        <v>0.047709928924556486</v>
      </c>
      <c r="K427" s="62">
        <f t="shared" si="108"/>
        <v>0.11068701110276093</v>
      </c>
      <c r="M427" s="39"/>
      <c r="AA427" s="17"/>
    </row>
    <row r="428" spans="1:27" ht="12.75">
      <c r="A428" s="131" t="s">
        <v>88</v>
      </c>
      <c r="B428" s="73">
        <v>414.8855</v>
      </c>
      <c r="C428" s="73">
        <f t="shared" si="109"/>
        <v>79.025811</v>
      </c>
      <c r="D428" s="73">
        <v>59.269358</v>
      </c>
      <c r="E428" s="73">
        <v>19.756453</v>
      </c>
      <c r="F428" s="73">
        <v>493.911314</v>
      </c>
      <c r="G428" s="74"/>
      <c r="H428" s="62">
        <f t="shared" si="105"/>
        <v>0.8399999923872973</v>
      </c>
      <c r="I428" s="135">
        <f t="shared" si="106"/>
        <v>0.16000000153873778</v>
      </c>
      <c r="J428" s="62">
        <f t="shared" si="107"/>
        <v>0.12000000064788958</v>
      </c>
      <c r="K428" s="62">
        <f t="shared" si="108"/>
        <v>0.04000000089084819</v>
      </c>
      <c r="M428" s="39"/>
      <c r="AA428" s="17"/>
    </row>
    <row r="429" spans="1:27" ht="12.75">
      <c r="A429" s="122" t="s">
        <v>89</v>
      </c>
      <c r="B429" s="115">
        <v>474.15486</v>
      </c>
      <c r="C429" s="115">
        <f t="shared" si="109"/>
        <v>39.512906</v>
      </c>
      <c r="D429" s="115">
        <v>19.756453</v>
      </c>
      <c r="E429" s="115">
        <v>19.756453</v>
      </c>
      <c r="F429" s="115">
        <v>513.66777</v>
      </c>
      <c r="G429" s="75"/>
      <c r="H429" s="51">
        <f t="shared" si="105"/>
        <v>0.9230769140917678</v>
      </c>
      <c r="I429" s="134">
        <f t="shared" si="106"/>
        <v>0.07692307812109761</v>
      </c>
      <c r="J429" s="51">
        <f t="shared" si="107"/>
        <v>0.038461539060548805</v>
      </c>
      <c r="K429" s="51">
        <f t="shared" si="108"/>
        <v>0.038461539060548805</v>
      </c>
      <c r="M429" s="39"/>
      <c r="AA429" s="17"/>
    </row>
    <row r="430" spans="1:27" ht="12.75">
      <c r="A430" s="122" t="s">
        <v>90</v>
      </c>
      <c r="B430" s="115">
        <v>1975.645</v>
      </c>
      <c r="C430" s="115">
        <f t="shared" si="109"/>
        <v>138.295173</v>
      </c>
      <c r="D430" s="115">
        <v>19.756453</v>
      </c>
      <c r="E430" s="115">
        <v>118.53872</v>
      </c>
      <c r="F430" s="115">
        <v>2113.94</v>
      </c>
      <c r="G430" s="75"/>
      <c r="H430" s="51">
        <f t="shared" si="105"/>
        <v>0.9345795055678022</v>
      </c>
      <c r="I430" s="134">
        <f t="shared" si="106"/>
        <v>0.0654205762699036</v>
      </c>
      <c r="J430" s="51">
        <f t="shared" si="107"/>
        <v>0.009345796474828992</v>
      </c>
      <c r="K430" s="51">
        <f t="shared" si="108"/>
        <v>0.056074779795074595</v>
      </c>
      <c r="M430" s="39"/>
      <c r="AA430" s="17"/>
    </row>
    <row r="431" spans="1:27" ht="12.75">
      <c r="A431" s="122" t="s">
        <v>91</v>
      </c>
      <c r="B431" s="115">
        <v>3872.2647</v>
      </c>
      <c r="C431" s="115">
        <f t="shared" si="109"/>
        <v>553.18067</v>
      </c>
      <c r="D431" s="115">
        <v>138.29517</v>
      </c>
      <c r="E431" s="115">
        <v>414.8855</v>
      </c>
      <c r="F431" s="115">
        <v>4425.445</v>
      </c>
      <c r="G431" s="75"/>
      <c r="H431" s="51">
        <f t="shared" si="105"/>
        <v>0.8750000734389424</v>
      </c>
      <c r="I431" s="134">
        <f t="shared" si="106"/>
        <v>0.12500001016846893</v>
      </c>
      <c r="J431" s="51">
        <f t="shared" si="107"/>
        <v>0.03125000310703218</v>
      </c>
      <c r="K431" s="51">
        <f t="shared" si="108"/>
        <v>0.09375000706143675</v>
      </c>
      <c r="M431" s="39"/>
      <c r="AA431" s="17"/>
    </row>
    <row r="432" spans="1:27" ht="12.75">
      <c r="A432" s="122" t="s">
        <v>92</v>
      </c>
      <c r="B432" s="115">
        <v>1541.0033</v>
      </c>
      <c r="C432" s="115">
        <f t="shared" si="109"/>
        <v>197.56453</v>
      </c>
      <c r="D432" s="115">
        <v>79.02581</v>
      </c>
      <c r="E432" s="115">
        <v>118.53872</v>
      </c>
      <c r="F432" s="115">
        <v>1738.568</v>
      </c>
      <c r="G432" s="75"/>
      <c r="H432" s="51">
        <f t="shared" si="105"/>
        <v>0.8863635474712522</v>
      </c>
      <c r="I432" s="134">
        <f t="shared" si="106"/>
        <v>0.11363635474712522</v>
      </c>
      <c r="J432" s="51">
        <f t="shared" si="107"/>
        <v>0.04545454074847806</v>
      </c>
      <c r="K432" s="51">
        <f t="shared" si="108"/>
        <v>0.06818181399864716</v>
      </c>
      <c r="M432" s="39"/>
      <c r="AA432" s="17"/>
    </row>
    <row r="433" spans="1:27" ht="12.75">
      <c r="A433" s="122" t="s">
        <v>589</v>
      </c>
      <c r="B433" s="115">
        <v>1165.6307</v>
      </c>
      <c r="C433" s="115">
        <f aca="true" t="shared" si="110" ref="C433:C438">D433+E433</f>
        <v>59.269358000000004</v>
      </c>
      <c r="D433" s="115">
        <v>19.756453</v>
      </c>
      <c r="E433" s="115">
        <v>39.512905</v>
      </c>
      <c r="F433" s="115">
        <v>1224.9</v>
      </c>
      <c r="G433" s="75"/>
      <c r="H433" s="51">
        <f>B433/$F433</f>
        <v>0.9516129479957546</v>
      </c>
      <c r="I433" s="134">
        <f>C433/$F433</f>
        <v>0.04838709935504939</v>
      </c>
      <c r="J433" s="51">
        <f>D433/$F433</f>
        <v>0.016129033390480853</v>
      </c>
      <c r="K433" s="51">
        <f>E433/$F433</f>
        <v>0.03225806596456854</v>
      </c>
      <c r="M433" s="39"/>
      <c r="AA433" s="17"/>
    </row>
    <row r="434" spans="1:27" ht="12.75">
      <c r="A434" s="122" t="s">
        <v>93</v>
      </c>
      <c r="B434" s="115">
        <v>889.04037</v>
      </c>
      <c r="C434" s="115">
        <f t="shared" si="110"/>
        <v>39.512906</v>
      </c>
      <c r="D434" s="115">
        <v>19.756453</v>
      </c>
      <c r="E434" s="115">
        <v>19.756453</v>
      </c>
      <c r="F434" s="115">
        <v>928.55327</v>
      </c>
      <c r="G434" s="75"/>
      <c r="H434" s="51">
        <f aca="true" t="shared" si="111" ref="H434:K436">B434/$F434</f>
        <v>0.9574468140099276</v>
      </c>
      <c r="I434" s="134">
        <f t="shared" si="111"/>
        <v>0.04255319245173732</v>
      </c>
      <c r="J434" s="51">
        <f t="shared" si="111"/>
        <v>0.02127659622586866</v>
      </c>
      <c r="K434" s="51">
        <f t="shared" si="111"/>
        <v>0.02127659622586866</v>
      </c>
      <c r="M434" s="39"/>
      <c r="AA434" s="17"/>
    </row>
    <row r="435" spans="1:27" ht="12.75">
      <c r="A435" s="131" t="s">
        <v>358</v>
      </c>
      <c r="B435" s="73">
        <v>651.96293</v>
      </c>
      <c r="C435" s="73">
        <f t="shared" si="110"/>
        <v>197.5645256</v>
      </c>
      <c r="D435" s="73">
        <v>98.7822628</v>
      </c>
      <c r="E435" s="73">
        <v>98.7822628</v>
      </c>
      <c r="F435" s="73">
        <v>849.52746</v>
      </c>
      <c r="G435" s="74"/>
      <c r="H435" s="62">
        <f t="shared" si="111"/>
        <v>0.7674418552638663</v>
      </c>
      <c r="I435" s="135">
        <f t="shared" si="111"/>
        <v>0.2325581395567837</v>
      </c>
      <c r="J435" s="62">
        <f t="shared" si="111"/>
        <v>0.11627906977839185</v>
      </c>
      <c r="K435" s="62">
        <f t="shared" si="111"/>
        <v>0.11627906977839185</v>
      </c>
      <c r="M435" s="39"/>
      <c r="AA435" s="17"/>
    </row>
    <row r="436" spans="1:27" ht="12.75">
      <c r="A436" s="122" t="s">
        <v>94</v>
      </c>
      <c r="B436" s="115">
        <v>118.53872</v>
      </c>
      <c r="C436" s="115">
        <f t="shared" si="110"/>
        <v>0</v>
      </c>
      <c r="D436" s="115">
        <v>0</v>
      </c>
      <c r="E436" s="115">
        <v>0</v>
      </c>
      <c r="F436" s="115">
        <v>118.53872</v>
      </c>
      <c r="G436" s="75"/>
      <c r="H436" s="51">
        <f t="shared" si="111"/>
        <v>1</v>
      </c>
      <c r="I436" s="134">
        <f t="shared" si="111"/>
        <v>0</v>
      </c>
      <c r="J436" s="51">
        <f t="shared" si="111"/>
        <v>0</v>
      </c>
      <c r="K436" s="51">
        <f t="shared" si="111"/>
        <v>0</v>
      </c>
      <c r="M436" s="39"/>
      <c r="AA436" s="17"/>
    </row>
    <row r="437" spans="1:27" ht="25.5">
      <c r="A437" s="131" t="s">
        <v>105</v>
      </c>
      <c r="B437" s="73">
        <v>651.96293</v>
      </c>
      <c r="C437" s="73">
        <f t="shared" si="110"/>
        <v>158.051623</v>
      </c>
      <c r="D437" s="73">
        <v>19.756453</v>
      </c>
      <c r="E437" s="73">
        <v>138.29517</v>
      </c>
      <c r="F437" s="73">
        <v>810.014555</v>
      </c>
      <c r="G437" s="74"/>
      <c r="H437" s="62">
        <f aca="true" t="shared" si="112" ref="H437:K439">B437/$F437</f>
        <v>0.8048780432099767</v>
      </c>
      <c r="I437" s="135">
        <f t="shared" si="112"/>
        <v>0.19512195432093193</v>
      </c>
      <c r="J437" s="62">
        <f t="shared" si="112"/>
        <v>0.024390244444434706</v>
      </c>
      <c r="K437" s="62">
        <f t="shared" si="112"/>
        <v>0.17073170987649725</v>
      </c>
      <c r="M437" s="39"/>
      <c r="AA437" s="17"/>
    </row>
    <row r="438" spans="1:27" ht="38.25">
      <c r="A438" s="122" t="s">
        <v>106</v>
      </c>
      <c r="B438" s="115">
        <v>6361.578</v>
      </c>
      <c r="C438" s="115">
        <f t="shared" si="110"/>
        <v>948.30972</v>
      </c>
      <c r="D438" s="115">
        <v>237.07743</v>
      </c>
      <c r="E438" s="115">
        <v>711.23229</v>
      </c>
      <c r="F438" s="115">
        <v>7309.887</v>
      </c>
      <c r="G438" s="75"/>
      <c r="H438" s="51">
        <f t="shared" si="112"/>
        <v>0.8702703612244622</v>
      </c>
      <c r="I438" s="134">
        <f t="shared" si="112"/>
        <v>0.12972973727227247</v>
      </c>
      <c r="J438" s="51">
        <f t="shared" si="112"/>
        <v>0.03243243431806812</v>
      </c>
      <c r="K438" s="51">
        <f t="shared" si="112"/>
        <v>0.09729730295420436</v>
      </c>
      <c r="M438" s="39"/>
      <c r="AA438" s="17"/>
    </row>
    <row r="439" spans="1:27" ht="12.75">
      <c r="A439" s="119" t="s">
        <v>564</v>
      </c>
      <c r="B439" s="120">
        <f>SUM(B406:B438)</f>
        <v>106408.25319699997</v>
      </c>
      <c r="C439" s="120">
        <f>SUM(C406:C438)</f>
        <v>16951.0360754</v>
      </c>
      <c r="D439" s="120">
        <f>SUM(D406:D438)</f>
        <v>5314.4857486</v>
      </c>
      <c r="E439" s="120">
        <f>SUM(E406:E438)</f>
        <v>11636.5503268</v>
      </c>
      <c r="F439" s="120">
        <f>SUM(F406:F438)</f>
        <v>123359.28361200001</v>
      </c>
      <c r="G439" s="115"/>
      <c r="H439" s="69">
        <f t="shared" si="112"/>
        <v>0.8625881253630181</v>
      </c>
      <c r="I439" s="136">
        <f t="shared" si="112"/>
        <v>0.13741192052246204</v>
      </c>
      <c r="J439" s="69">
        <f t="shared" si="112"/>
        <v>0.043081360340220254</v>
      </c>
      <c r="K439" s="69">
        <f t="shared" si="112"/>
        <v>0.09433056018224178</v>
      </c>
      <c r="M439" s="39"/>
      <c r="AA439" s="17"/>
    </row>
    <row r="440" spans="1:27" ht="12.75">
      <c r="A440" s="70"/>
      <c r="B440" s="115"/>
      <c r="C440" s="115"/>
      <c r="D440" s="115"/>
      <c r="E440" s="115"/>
      <c r="F440" s="115"/>
      <c r="G440" s="75"/>
      <c r="H440" s="71"/>
      <c r="I440" s="137"/>
      <c r="J440" s="71"/>
      <c r="K440" s="71"/>
      <c r="M440" s="39"/>
      <c r="AA440" s="17"/>
    </row>
    <row r="441" spans="1:27" ht="15">
      <c r="A441" s="112" t="s">
        <v>614</v>
      </c>
      <c r="B441" s="115"/>
      <c r="C441" s="115"/>
      <c r="D441" s="115"/>
      <c r="E441" s="115"/>
      <c r="F441" s="115"/>
      <c r="G441" s="75"/>
      <c r="H441" s="71"/>
      <c r="I441" s="137"/>
      <c r="J441" s="71"/>
      <c r="K441" s="71"/>
      <c r="M441" s="39"/>
      <c r="AA441" s="17"/>
    </row>
    <row r="442" spans="1:27" ht="25.5">
      <c r="A442" s="130" t="s">
        <v>107</v>
      </c>
      <c r="B442" s="76">
        <v>17326.41</v>
      </c>
      <c r="C442" s="76">
        <f>D442+E442</f>
        <v>3496.893</v>
      </c>
      <c r="D442" s="76">
        <v>1244.657</v>
      </c>
      <c r="E442" s="76">
        <v>2252.236</v>
      </c>
      <c r="F442" s="76">
        <v>20823.301</v>
      </c>
      <c r="G442" s="74"/>
      <c r="H442" s="62">
        <f aca="true" t="shared" si="113" ref="H442:K446">B442/$F442</f>
        <v>0.83206836418491</v>
      </c>
      <c r="I442" s="135">
        <f t="shared" si="113"/>
        <v>0.1679317318613413</v>
      </c>
      <c r="J442" s="62">
        <f t="shared" si="113"/>
        <v>0.059772319479990225</v>
      </c>
      <c r="K442" s="62">
        <f t="shared" si="113"/>
        <v>0.10815941238135106</v>
      </c>
      <c r="M442" s="39"/>
      <c r="AA442" s="17"/>
    </row>
    <row r="443" spans="1:27" ht="25.5">
      <c r="A443" s="130" t="s">
        <v>216</v>
      </c>
      <c r="B443" s="76">
        <v>395.12905</v>
      </c>
      <c r="C443" s="76">
        <f>D443+E443</f>
        <v>79.025811</v>
      </c>
      <c r="D443" s="76">
        <v>19.756453</v>
      </c>
      <c r="E443" s="76">
        <v>59.269358</v>
      </c>
      <c r="F443" s="76">
        <v>474.15486</v>
      </c>
      <c r="G443" s="74"/>
      <c r="H443" s="62">
        <f t="shared" si="113"/>
        <v>0.8333333333333334</v>
      </c>
      <c r="I443" s="135">
        <f t="shared" si="113"/>
        <v>0.1666666687756823</v>
      </c>
      <c r="J443" s="62">
        <f t="shared" si="113"/>
        <v>0.04166666772117447</v>
      </c>
      <c r="K443" s="62">
        <f t="shared" si="113"/>
        <v>0.12500000105450781</v>
      </c>
      <c r="M443" s="39"/>
      <c r="AA443" s="17"/>
    </row>
    <row r="444" spans="1:27" ht="25.5">
      <c r="A444" s="130" t="s">
        <v>152</v>
      </c>
      <c r="B444" s="76">
        <v>3911.778</v>
      </c>
      <c r="C444" s="76">
        <f>D444+E444</f>
        <v>1975.6455799999999</v>
      </c>
      <c r="D444" s="76">
        <v>592.69358</v>
      </c>
      <c r="E444" s="76">
        <v>1382.952</v>
      </c>
      <c r="F444" s="76">
        <v>5887.423</v>
      </c>
      <c r="G444" s="77"/>
      <c r="H444" s="62">
        <f t="shared" si="113"/>
        <v>0.6644295814994098</v>
      </c>
      <c r="I444" s="135">
        <f t="shared" si="113"/>
        <v>0.335570517015679</v>
      </c>
      <c r="J444" s="62">
        <f t="shared" si="113"/>
        <v>0.10067113913846516</v>
      </c>
      <c r="K444" s="62">
        <f t="shared" si="113"/>
        <v>0.23489937787721385</v>
      </c>
      <c r="M444" s="39"/>
      <c r="AA444" s="17"/>
    </row>
    <row r="445" spans="1:27" ht="12.75">
      <c r="A445" s="123" t="s">
        <v>153</v>
      </c>
      <c r="B445" s="76">
        <v>118.53872</v>
      </c>
      <c r="C445" s="76">
        <f>D445+E445</f>
        <v>138.295173</v>
      </c>
      <c r="D445" s="76">
        <v>19.756453</v>
      </c>
      <c r="E445" s="76">
        <v>118.53872</v>
      </c>
      <c r="F445" s="76">
        <v>256.83388</v>
      </c>
      <c r="G445" s="77"/>
      <c r="H445" s="62">
        <f t="shared" si="113"/>
        <v>0.4615384854988757</v>
      </c>
      <c r="I445" s="135">
        <f t="shared" si="113"/>
        <v>0.5384615651174993</v>
      </c>
      <c r="J445" s="62">
        <f t="shared" si="113"/>
        <v>0.07692307961862352</v>
      </c>
      <c r="K445" s="62">
        <f t="shared" si="113"/>
        <v>0.4615384854988757</v>
      </c>
      <c r="M445" s="39"/>
      <c r="AA445" s="17"/>
    </row>
    <row r="446" spans="1:27" ht="12.75">
      <c r="A446" s="125" t="s">
        <v>217</v>
      </c>
      <c r="B446" s="59">
        <v>335.85969</v>
      </c>
      <c r="C446" s="59">
        <f>D446+E446</f>
        <v>39.512906</v>
      </c>
      <c r="D446" s="59">
        <v>19.756453</v>
      </c>
      <c r="E446" s="59">
        <v>19.756453</v>
      </c>
      <c r="F446" s="59">
        <v>375.3726</v>
      </c>
      <c r="G446" s="75"/>
      <c r="H446" s="51">
        <f t="shared" si="113"/>
        <v>0.8947368294862226</v>
      </c>
      <c r="I446" s="134">
        <f t="shared" si="113"/>
        <v>0.10526315985769873</v>
      </c>
      <c r="J446" s="51">
        <f t="shared" si="113"/>
        <v>0.05263157992884936</v>
      </c>
      <c r="K446" s="51">
        <f t="shared" si="113"/>
        <v>0.05263157992884936</v>
      </c>
      <c r="M446" s="39"/>
      <c r="AA446" s="17"/>
    </row>
    <row r="447" spans="1:27" ht="12.75">
      <c r="A447" s="123" t="s">
        <v>649</v>
      </c>
      <c r="B447" s="76">
        <v>12782.42</v>
      </c>
      <c r="C447" s="76">
        <f t="shared" si="109"/>
        <v>6657.924000000001</v>
      </c>
      <c r="D447" s="76">
        <v>1936.132</v>
      </c>
      <c r="E447" s="76">
        <v>4721.792</v>
      </c>
      <c r="F447" s="76">
        <v>19440.35</v>
      </c>
      <c r="G447" s="77"/>
      <c r="H447" s="62">
        <f aca="true" t="shared" si="114" ref="H447:H458">B447/$F447</f>
        <v>0.6575200549372826</v>
      </c>
      <c r="I447" s="135">
        <f aca="true" t="shared" si="115" ref="I447:I458">C447/$F447</f>
        <v>0.342479636426299</v>
      </c>
      <c r="J447" s="62">
        <f aca="true" t="shared" si="116" ref="J447:J458">D447/$F447</f>
        <v>0.0995934743973231</v>
      </c>
      <c r="K447" s="62">
        <f aca="true" t="shared" si="117" ref="K447:K458">E447/$F447</f>
        <v>0.24288616202897587</v>
      </c>
      <c r="M447" s="39"/>
      <c r="AA447" s="17"/>
    </row>
    <row r="448" spans="1:27" ht="12.75">
      <c r="A448" s="123" t="s">
        <v>336</v>
      </c>
      <c r="B448" s="76">
        <v>2588.095</v>
      </c>
      <c r="C448" s="76">
        <f t="shared" si="109"/>
        <v>1264.412965</v>
      </c>
      <c r="D448" s="76">
        <v>454.39841</v>
      </c>
      <c r="E448" s="76">
        <v>810.014555</v>
      </c>
      <c r="F448" s="76">
        <v>3852.508</v>
      </c>
      <c r="G448" s="77"/>
      <c r="H448" s="62">
        <f t="shared" si="114"/>
        <v>0.6717948411787853</v>
      </c>
      <c r="I448" s="135">
        <f t="shared" si="115"/>
        <v>0.3282051497362238</v>
      </c>
      <c r="J448" s="62">
        <f t="shared" si="116"/>
        <v>0.1179487258689664</v>
      </c>
      <c r="K448" s="62">
        <f t="shared" si="117"/>
        <v>0.21025642386725737</v>
      </c>
      <c r="M448" s="39"/>
      <c r="AA448" s="17"/>
    </row>
    <row r="449" spans="1:27" ht="25.5">
      <c r="A449" s="130" t="s">
        <v>306</v>
      </c>
      <c r="B449" s="76">
        <v>2667.1211</v>
      </c>
      <c r="C449" s="76">
        <f t="shared" si="109"/>
        <v>1481.733941</v>
      </c>
      <c r="D449" s="76">
        <v>316.103241</v>
      </c>
      <c r="E449" s="76">
        <v>1165.6307</v>
      </c>
      <c r="F449" s="76">
        <v>4148.855</v>
      </c>
      <c r="G449" s="77"/>
      <c r="H449" s="62">
        <f t="shared" si="114"/>
        <v>0.6428571497437245</v>
      </c>
      <c r="I449" s="135">
        <f t="shared" si="115"/>
        <v>0.35714286013852015</v>
      </c>
      <c r="J449" s="62">
        <f t="shared" si="116"/>
        <v>0.07619047689061201</v>
      </c>
      <c r="K449" s="62">
        <f t="shared" si="117"/>
        <v>0.28095238324790817</v>
      </c>
      <c r="M449" s="39"/>
      <c r="AA449" s="17"/>
    </row>
    <row r="450" spans="1:27" ht="25.5">
      <c r="A450" s="130" t="s">
        <v>241</v>
      </c>
      <c r="B450" s="76">
        <v>59.269358</v>
      </c>
      <c r="C450" s="76">
        <f t="shared" si="109"/>
        <v>59.269358000000004</v>
      </c>
      <c r="D450" s="76">
        <v>19.756453</v>
      </c>
      <c r="E450" s="76">
        <v>39.512905</v>
      </c>
      <c r="F450" s="76">
        <v>118.53872</v>
      </c>
      <c r="G450" s="77"/>
      <c r="H450" s="62">
        <f t="shared" si="114"/>
        <v>0.49999998312787586</v>
      </c>
      <c r="I450" s="135">
        <f t="shared" si="115"/>
        <v>0.4999999831278759</v>
      </c>
      <c r="J450" s="62">
        <f t="shared" si="116"/>
        <v>0.16666666385464599</v>
      </c>
      <c r="K450" s="62">
        <f t="shared" si="117"/>
        <v>0.3333333192732299</v>
      </c>
      <c r="M450" s="39"/>
      <c r="AA450" s="17"/>
    </row>
    <row r="451" spans="1:27" ht="12.75">
      <c r="A451" s="130" t="s">
        <v>344</v>
      </c>
      <c r="B451" s="76">
        <v>968.06618</v>
      </c>
      <c r="C451" s="76">
        <f t="shared" si="109"/>
        <v>355.616148</v>
      </c>
      <c r="D451" s="76">
        <v>59.269358</v>
      </c>
      <c r="E451" s="76">
        <v>296.34679</v>
      </c>
      <c r="F451" s="76">
        <v>1323.682</v>
      </c>
      <c r="G451" s="77"/>
      <c r="H451" s="62">
        <f t="shared" si="114"/>
        <v>0.7313434646690066</v>
      </c>
      <c r="I451" s="135">
        <f t="shared" si="115"/>
        <v>0.26865678312464775</v>
      </c>
      <c r="J451" s="62">
        <f t="shared" si="116"/>
        <v>0.04477613052077462</v>
      </c>
      <c r="K451" s="62">
        <f t="shared" si="117"/>
        <v>0.22388065260387313</v>
      </c>
      <c r="M451" s="39"/>
      <c r="AA451" s="17"/>
    </row>
    <row r="452" spans="1:27" ht="12.75">
      <c r="A452" s="78" t="s">
        <v>218</v>
      </c>
      <c r="B452" s="59">
        <v>197.56453</v>
      </c>
      <c r="C452" s="59">
        <f t="shared" si="109"/>
        <v>19.756453</v>
      </c>
      <c r="D452" s="59">
        <v>0</v>
      </c>
      <c r="E452" s="59">
        <v>19.756453</v>
      </c>
      <c r="F452" s="59">
        <v>217.32098</v>
      </c>
      <c r="G452" s="75"/>
      <c r="H452" s="51">
        <f t="shared" si="114"/>
        <v>0.9090909216404233</v>
      </c>
      <c r="I452" s="134">
        <f t="shared" si="115"/>
        <v>0.09090909216404233</v>
      </c>
      <c r="J452" s="51">
        <f t="shared" si="116"/>
        <v>0</v>
      </c>
      <c r="K452" s="51">
        <f t="shared" si="117"/>
        <v>0.09090909216404233</v>
      </c>
      <c r="M452" s="39"/>
      <c r="AA452" s="17"/>
    </row>
    <row r="453" spans="1:27" ht="12.75">
      <c r="A453" s="130" t="s">
        <v>299</v>
      </c>
      <c r="B453" s="76">
        <v>296.34679</v>
      </c>
      <c r="C453" s="76">
        <f t="shared" si="109"/>
        <v>197.5645256</v>
      </c>
      <c r="D453" s="76">
        <v>98.7822628</v>
      </c>
      <c r="E453" s="76">
        <v>98.7822628</v>
      </c>
      <c r="F453" s="76">
        <v>493.911314</v>
      </c>
      <c r="G453" s="77"/>
      <c r="H453" s="62">
        <f t="shared" si="114"/>
        <v>0.6000000032394479</v>
      </c>
      <c r="I453" s="135">
        <f t="shared" si="115"/>
        <v>0.39999999999999997</v>
      </c>
      <c r="J453" s="62">
        <f t="shared" si="116"/>
        <v>0.19999999999999998</v>
      </c>
      <c r="K453" s="62">
        <f t="shared" si="117"/>
        <v>0.19999999999999998</v>
      </c>
      <c r="M453" s="39"/>
      <c r="AA453" s="17"/>
    </row>
    <row r="454" spans="1:27" ht="25.5">
      <c r="A454" s="78" t="s">
        <v>219</v>
      </c>
      <c r="B454" s="59">
        <v>138.29517</v>
      </c>
      <c r="C454" s="59">
        <f t="shared" si="109"/>
        <v>19.756453</v>
      </c>
      <c r="D454" s="59">
        <v>0</v>
      </c>
      <c r="E454" s="59">
        <v>19.756453</v>
      </c>
      <c r="F454" s="59">
        <v>158.05162</v>
      </c>
      <c r="G454" s="75"/>
      <c r="H454" s="51">
        <f t="shared" si="114"/>
        <v>0.8750000158176171</v>
      </c>
      <c r="I454" s="134">
        <f t="shared" si="115"/>
        <v>0.12500000316352342</v>
      </c>
      <c r="J454" s="51">
        <f t="shared" si="116"/>
        <v>0</v>
      </c>
      <c r="K454" s="51">
        <f t="shared" si="117"/>
        <v>0.12500000316352342</v>
      </c>
      <c r="M454" s="39"/>
      <c r="AA454" s="17"/>
    </row>
    <row r="455" spans="1:27" ht="25.5">
      <c r="A455" s="130" t="s">
        <v>236</v>
      </c>
      <c r="B455" s="76">
        <v>39.512905</v>
      </c>
      <c r="C455" s="76">
        <f t="shared" si="109"/>
        <v>59.269358000000004</v>
      </c>
      <c r="D455" s="76">
        <v>19.756453</v>
      </c>
      <c r="E455" s="76">
        <v>39.512905</v>
      </c>
      <c r="F455" s="76">
        <v>98.7822628</v>
      </c>
      <c r="G455" s="77"/>
      <c r="H455" s="62">
        <f t="shared" si="114"/>
        <v>0.39999999878520703</v>
      </c>
      <c r="I455" s="135">
        <f t="shared" si="115"/>
        <v>0.600000003239448</v>
      </c>
      <c r="J455" s="62">
        <f t="shared" si="116"/>
        <v>0.20000000445424096</v>
      </c>
      <c r="K455" s="62">
        <f t="shared" si="117"/>
        <v>0.39999999878520703</v>
      </c>
      <c r="M455" s="39"/>
      <c r="AA455" s="17"/>
    </row>
    <row r="456" spans="1:27" ht="25.5">
      <c r="A456" s="78" t="s">
        <v>388</v>
      </c>
      <c r="B456" s="59">
        <v>118.53872</v>
      </c>
      <c r="C456" s="59">
        <f t="shared" si="109"/>
        <v>0</v>
      </c>
      <c r="D456" s="59">
        <v>0</v>
      </c>
      <c r="E456" s="59">
        <v>0</v>
      </c>
      <c r="F456" s="59">
        <v>118.53872</v>
      </c>
      <c r="G456" s="75"/>
      <c r="H456" s="51">
        <f t="shared" si="114"/>
        <v>1</v>
      </c>
      <c r="I456" s="134">
        <f t="shared" si="115"/>
        <v>0</v>
      </c>
      <c r="J456" s="51">
        <f t="shared" si="116"/>
        <v>0</v>
      </c>
      <c r="K456" s="51">
        <f t="shared" si="117"/>
        <v>0</v>
      </c>
      <c r="M456" s="39"/>
      <c r="AA456" s="17"/>
    </row>
    <row r="457" spans="1:27" ht="25.5">
      <c r="A457" s="130" t="s">
        <v>356</v>
      </c>
      <c r="B457" s="76">
        <v>829.77101</v>
      </c>
      <c r="C457" s="76">
        <f t="shared" si="109"/>
        <v>256.833883</v>
      </c>
      <c r="D457" s="76">
        <v>79.02581</v>
      </c>
      <c r="E457" s="76">
        <v>177.808073</v>
      </c>
      <c r="F457" s="76">
        <v>1086.605</v>
      </c>
      <c r="G457" s="74"/>
      <c r="H457" s="62">
        <f t="shared" si="114"/>
        <v>0.7636362891759195</v>
      </c>
      <c r="I457" s="135">
        <f t="shared" si="115"/>
        <v>0.23636361235223471</v>
      </c>
      <c r="J457" s="62">
        <f t="shared" si="116"/>
        <v>0.0727272651975649</v>
      </c>
      <c r="K457" s="62">
        <f t="shared" si="117"/>
        <v>0.16363634715466982</v>
      </c>
      <c r="M457" s="39"/>
      <c r="AA457" s="17"/>
    </row>
    <row r="458" spans="1:27" ht="25.5">
      <c r="A458" s="130" t="s">
        <v>334</v>
      </c>
      <c r="B458" s="76">
        <v>79.02581</v>
      </c>
      <c r="C458" s="76">
        <f t="shared" si="109"/>
        <v>39.512906</v>
      </c>
      <c r="D458" s="76">
        <v>19.756453</v>
      </c>
      <c r="E458" s="76">
        <v>19.756453</v>
      </c>
      <c r="F458" s="76">
        <v>118.53872</v>
      </c>
      <c r="G458" s="77"/>
      <c r="H458" s="62">
        <f t="shared" si="114"/>
        <v>0.6666666385464598</v>
      </c>
      <c r="I458" s="135">
        <f t="shared" si="115"/>
        <v>0.33333332770929197</v>
      </c>
      <c r="J458" s="62">
        <f t="shared" si="116"/>
        <v>0.16666666385464599</v>
      </c>
      <c r="K458" s="62">
        <f t="shared" si="117"/>
        <v>0.16666666385464599</v>
      </c>
      <c r="M458" s="39"/>
      <c r="AA458" s="17"/>
    </row>
    <row r="459" spans="1:27" ht="25.5">
      <c r="A459" s="130" t="s">
        <v>590</v>
      </c>
      <c r="B459" s="76">
        <v>671.71939</v>
      </c>
      <c r="C459" s="76">
        <f aca="true" t="shared" si="118" ref="C459:C472">D459+E459</f>
        <v>335.8597</v>
      </c>
      <c r="D459" s="76">
        <v>118.53872</v>
      </c>
      <c r="E459" s="76">
        <v>217.32098</v>
      </c>
      <c r="F459" s="76">
        <v>1007.579</v>
      </c>
      <c r="G459" s="77"/>
      <c r="H459" s="62">
        <f aca="true" t="shared" si="119" ref="H459:H472">B459/$F459</f>
        <v>0.6666667229070872</v>
      </c>
      <c r="I459" s="135">
        <f aca="true" t="shared" si="120" ref="I459:I472">C459/$F459</f>
        <v>0.33333336641593364</v>
      </c>
      <c r="J459" s="62">
        <f aca="true" t="shared" si="121" ref="J459:J472">D459/$F459</f>
        <v>0.11764707283498366</v>
      </c>
      <c r="K459" s="62">
        <f aca="true" t="shared" si="122" ref="K459:K472">E459/$F459</f>
        <v>0.21568629358094998</v>
      </c>
      <c r="M459" s="39"/>
      <c r="AA459" s="17"/>
    </row>
    <row r="460" spans="1:27" ht="25.5">
      <c r="A460" s="130" t="s">
        <v>303</v>
      </c>
      <c r="B460" s="76">
        <v>98.7822628</v>
      </c>
      <c r="C460" s="76">
        <f t="shared" si="118"/>
        <v>59.269358000000004</v>
      </c>
      <c r="D460" s="76">
        <v>19.756453</v>
      </c>
      <c r="E460" s="76">
        <v>39.512905</v>
      </c>
      <c r="F460" s="76">
        <v>158.05162</v>
      </c>
      <c r="G460" s="77"/>
      <c r="H460" s="62">
        <f t="shared" si="119"/>
        <v>0.625000001898114</v>
      </c>
      <c r="I460" s="135">
        <f t="shared" si="120"/>
        <v>0.3750000031635234</v>
      </c>
      <c r="J460" s="62">
        <f t="shared" si="121"/>
        <v>0.12500000316352342</v>
      </c>
      <c r="K460" s="62">
        <f t="shared" si="122"/>
        <v>0.25</v>
      </c>
      <c r="M460" s="39"/>
      <c r="AA460" s="17"/>
    </row>
    <row r="461" spans="1:27" ht="12.75">
      <c r="A461" s="78" t="s">
        <v>389</v>
      </c>
      <c r="B461" s="59">
        <v>6104.744</v>
      </c>
      <c r="C461" s="59">
        <f t="shared" si="118"/>
        <v>1066.848434</v>
      </c>
      <c r="D461" s="59">
        <v>493.911314</v>
      </c>
      <c r="E461" s="59">
        <v>572.93712</v>
      </c>
      <c r="F461" s="59">
        <v>7171.592</v>
      </c>
      <c r="G461" s="75"/>
      <c r="H461" s="51">
        <f t="shared" si="119"/>
        <v>0.8512397247361534</v>
      </c>
      <c r="I461" s="134">
        <f t="shared" si="120"/>
        <v>0.14876033578039577</v>
      </c>
      <c r="J461" s="51">
        <f t="shared" si="121"/>
        <v>0.068870526097971</v>
      </c>
      <c r="K461" s="51">
        <f t="shared" si="122"/>
        <v>0.07988980968242478</v>
      </c>
      <c r="M461" s="39"/>
      <c r="AA461" s="17"/>
    </row>
    <row r="462" spans="1:27" ht="12.75">
      <c r="A462" s="78" t="s">
        <v>390</v>
      </c>
      <c r="B462" s="59">
        <v>355.61615</v>
      </c>
      <c r="C462" s="59">
        <f t="shared" si="118"/>
        <v>19.756453</v>
      </c>
      <c r="D462" s="59">
        <v>0</v>
      </c>
      <c r="E462" s="59">
        <v>19.756453</v>
      </c>
      <c r="F462" s="59">
        <v>375.3726</v>
      </c>
      <c r="G462" s="75"/>
      <c r="H462" s="51">
        <f t="shared" si="119"/>
        <v>0.9473684280632098</v>
      </c>
      <c r="I462" s="134">
        <f t="shared" si="120"/>
        <v>0.05263157992884936</v>
      </c>
      <c r="J462" s="51">
        <f t="shared" si="121"/>
        <v>0</v>
      </c>
      <c r="K462" s="51">
        <f t="shared" si="122"/>
        <v>0.05263157992884936</v>
      </c>
      <c r="M462" s="39"/>
      <c r="AA462" s="17"/>
    </row>
    <row r="463" spans="1:27" ht="12.75">
      <c r="A463" s="130" t="s">
        <v>287</v>
      </c>
      <c r="B463" s="76">
        <v>98.7822628</v>
      </c>
      <c r="C463" s="76">
        <f t="shared" si="118"/>
        <v>19.756453</v>
      </c>
      <c r="D463" s="76">
        <v>19.756453</v>
      </c>
      <c r="E463" s="76">
        <v>0</v>
      </c>
      <c r="F463" s="76">
        <v>118.53872</v>
      </c>
      <c r="G463" s="74"/>
      <c r="H463" s="62">
        <f t="shared" si="119"/>
        <v>0.8333333007138933</v>
      </c>
      <c r="I463" s="135">
        <f t="shared" si="120"/>
        <v>0.16666666385464599</v>
      </c>
      <c r="J463" s="62">
        <f t="shared" si="121"/>
        <v>0.16666666385464599</v>
      </c>
      <c r="K463" s="62">
        <f t="shared" si="122"/>
        <v>0</v>
      </c>
      <c r="M463" s="39"/>
      <c r="AA463" s="17"/>
    </row>
    <row r="464" spans="1:27" ht="25.5">
      <c r="A464" s="130" t="s">
        <v>353</v>
      </c>
      <c r="B464" s="76">
        <v>671.71939</v>
      </c>
      <c r="C464" s="76">
        <f t="shared" si="118"/>
        <v>217.32098000000002</v>
      </c>
      <c r="D464" s="76">
        <v>79.02581</v>
      </c>
      <c r="E464" s="76">
        <v>138.29517</v>
      </c>
      <c r="F464" s="76">
        <v>889.04037</v>
      </c>
      <c r="G464" s="74"/>
      <c r="H464" s="62">
        <f t="shared" si="119"/>
        <v>0.7555555548056833</v>
      </c>
      <c r="I464" s="135">
        <f t="shared" si="120"/>
        <v>0.24444444519431666</v>
      </c>
      <c r="J464" s="62">
        <f t="shared" si="121"/>
        <v>0.08888888813901669</v>
      </c>
      <c r="K464" s="62">
        <f t="shared" si="122"/>
        <v>0.15555555705529997</v>
      </c>
      <c r="M464" s="39"/>
      <c r="AA464" s="17"/>
    </row>
    <row r="465" spans="1:27" ht="12.75">
      <c r="A465" s="130" t="s">
        <v>220</v>
      </c>
      <c r="B465" s="76">
        <v>553.18067</v>
      </c>
      <c r="C465" s="76">
        <f t="shared" si="118"/>
        <v>118.53871500000001</v>
      </c>
      <c r="D465" s="76">
        <v>39.512905</v>
      </c>
      <c r="E465" s="76">
        <v>79.02581</v>
      </c>
      <c r="F465" s="76">
        <v>671.71939</v>
      </c>
      <c r="G465" s="74"/>
      <c r="H465" s="51">
        <f t="shared" si="119"/>
        <v>0.8235294056346951</v>
      </c>
      <c r="I465" s="135">
        <f t="shared" si="120"/>
        <v>0.1764705869217204</v>
      </c>
      <c r="J465" s="62">
        <f t="shared" si="121"/>
        <v>0.0588235289739068</v>
      </c>
      <c r="K465" s="62">
        <f t="shared" si="122"/>
        <v>0.1176470579478136</v>
      </c>
      <c r="M465" s="39"/>
      <c r="AA465" s="17"/>
    </row>
    <row r="466" spans="1:27" ht="12.75">
      <c r="A466" s="130" t="s">
        <v>347</v>
      </c>
      <c r="B466" s="76">
        <v>9838.713</v>
      </c>
      <c r="C466" s="76">
        <f t="shared" si="118"/>
        <v>3319.08446</v>
      </c>
      <c r="D466" s="76">
        <v>849.52746</v>
      </c>
      <c r="E466" s="76">
        <v>2469.557</v>
      </c>
      <c r="F466" s="76">
        <v>13157.8</v>
      </c>
      <c r="G466" s="74"/>
      <c r="H466" s="62">
        <f t="shared" si="119"/>
        <v>0.7477475717825168</v>
      </c>
      <c r="I466" s="135">
        <f t="shared" si="120"/>
        <v>0.2522522351760933</v>
      </c>
      <c r="J466" s="62">
        <f t="shared" si="121"/>
        <v>0.06456455182477314</v>
      </c>
      <c r="K466" s="62">
        <f t="shared" si="122"/>
        <v>0.18768768335132013</v>
      </c>
      <c r="M466" s="39"/>
      <c r="AA466" s="17"/>
    </row>
    <row r="467" spans="1:27" ht="25.5">
      <c r="A467" s="78" t="s">
        <v>391</v>
      </c>
      <c r="B467" s="59">
        <v>59.269358</v>
      </c>
      <c r="C467" s="59">
        <f t="shared" si="118"/>
        <v>0</v>
      </c>
      <c r="D467" s="59">
        <v>0</v>
      </c>
      <c r="E467" s="59">
        <v>0</v>
      </c>
      <c r="F467" s="59">
        <v>59.269358</v>
      </c>
      <c r="G467" s="75"/>
      <c r="H467" s="51">
        <f t="shared" si="119"/>
        <v>1</v>
      </c>
      <c r="I467" s="134">
        <f t="shared" si="120"/>
        <v>0</v>
      </c>
      <c r="J467" s="51">
        <f t="shared" si="121"/>
        <v>0</v>
      </c>
      <c r="K467" s="51">
        <f t="shared" si="122"/>
        <v>0</v>
      </c>
      <c r="M467" s="39"/>
      <c r="AA467" s="17"/>
    </row>
    <row r="468" spans="1:27" ht="12.75">
      <c r="A468" s="130" t="s">
        <v>242</v>
      </c>
      <c r="B468" s="76">
        <v>59.269358</v>
      </c>
      <c r="C468" s="76">
        <f t="shared" si="118"/>
        <v>59.269358000000004</v>
      </c>
      <c r="D468" s="76">
        <v>39.512905</v>
      </c>
      <c r="E468" s="76">
        <v>19.756453</v>
      </c>
      <c r="F468" s="76">
        <v>118.53872</v>
      </c>
      <c r="G468" s="77"/>
      <c r="H468" s="62">
        <f t="shared" si="119"/>
        <v>0.49999998312787586</v>
      </c>
      <c r="I468" s="135">
        <f t="shared" si="120"/>
        <v>0.4999999831278759</v>
      </c>
      <c r="J468" s="62">
        <f t="shared" si="121"/>
        <v>0.3333333192732299</v>
      </c>
      <c r="K468" s="62">
        <f t="shared" si="122"/>
        <v>0.16666666385464599</v>
      </c>
      <c r="M468" s="39"/>
      <c r="AA468" s="17"/>
    </row>
    <row r="469" spans="1:27" ht="25.5">
      <c r="A469" s="130" t="s">
        <v>221</v>
      </c>
      <c r="B469" s="76">
        <v>493.911314</v>
      </c>
      <c r="C469" s="76">
        <f t="shared" si="118"/>
        <v>118.53871500000001</v>
      </c>
      <c r="D469" s="76">
        <v>39.512905</v>
      </c>
      <c r="E469" s="76">
        <v>79.02581</v>
      </c>
      <c r="F469" s="76">
        <v>612.45003</v>
      </c>
      <c r="G469" s="74"/>
      <c r="H469" s="62">
        <f t="shared" si="119"/>
        <v>0.8064516120604974</v>
      </c>
      <c r="I469" s="135">
        <f t="shared" si="120"/>
        <v>0.19354838630671634</v>
      </c>
      <c r="J469" s="62">
        <f t="shared" si="121"/>
        <v>0.06451612876890545</v>
      </c>
      <c r="K469" s="62">
        <f t="shared" si="122"/>
        <v>0.1290322575378109</v>
      </c>
      <c r="M469" s="39"/>
      <c r="AA469" s="17"/>
    </row>
    <row r="470" spans="1:27" ht="12.75">
      <c r="A470" s="78" t="s">
        <v>392</v>
      </c>
      <c r="B470" s="59">
        <v>158.05162</v>
      </c>
      <c r="C470" s="59">
        <f t="shared" si="118"/>
        <v>0</v>
      </c>
      <c r="D470" s="59">
        <v>0</v>
      </c>
      <c r="E470" s="59">
        <v>0</v>
      </c>
      <c r="F470" s="59">
        <v>158.05162</v>
      </c>
      <c r="G470" s="75"/>
      <c r="H470" s="51">
        <f t="shared" si="119"/>
        <v>1</v>
      </c>
      <c r="I470" s="134">
        <f t="shared" si="120"/>
        <v>0</v>
      </c>
      <c r="J470" s="51">
        <f t="shared" si="121"/>
        <v>0</v>
      </c>
      <c r="K470" s="51">
        <f t="shared" si="122"/>
        <v>0</v>
      </c>
      <c r="M470" s="39"/>
      <c r="AA470" s="17"/>
    </row>
    <row r="471" spans="1:27" ht="25.5">
      <c r="A471" s="130" t="s">
        <v>41</v>
      </c>
      <c r="B471" s="76">
        <v>4030.316</v>
      </c>
      <c r="C471" s="76">
        <f t="shared" si="118"/>
        <v>2686.87737</v>
      </c>
      <c r="D471" s="76">
        <v>889.04037</v>
      </c>
      <c r="E471" s="76">
        <v>1797.837</v>
      </c>
      <c r="F471" s="76">
        <v>6717.194</v>
      </c>
      <c r="G471" s="77"/>
      <c r="H471" s="62">
        <f t="shared" si="119"/>
        <v>0.5999999404513253</v>
      </c>
      <c r="I471" s="135">
        <f t="shared" si="120"/>
        <v>0.3999999657595121</v>
      </c>
      <c r="J471" s="62">
        <f t="shared" si="121"/>
        <v>0.1323529393374674</v>
      </c>
      <c r="K471" s="62">
        <f t="shared" si="122"/>
        <v>0.2676470264220447</v>
      </c>
      <c r="M471" s="39"/>
      <c r="AA471" s="17"/>
    </row>
    <row r="472" spans="1:27" ht="12.75">
      <c r="A472" s="78" t="s">
        <v>222</v>
      </c>
      <c r="B472" s="59">
        <v>612.45003</v>
      </c>
      <c r="C472" s="59">
        <f t="shared" si="118"/>
        <v>59.269358</v>
      </c>
      <c r="D472" s="59">
        <v>0</v>
      </c>
      <c r="E472" s="59">
        <v>59.269358</v>
      </c>
      <c r="F472" s="59">
        <v>671.71939</v>
      </c>
      <c r="G472" s="75"/>
      <c r="H472" s="51">
        <f t="shared" si="119"/>
        <v>0.9117647028173476</v>
      </c>
      <c r="I472" s="134">
        <f t="shared" si="120"/>
        <v>0.08823529420521864</v>
      </c>
      <c r="J472" s="51">
        <f t="shared" si="121"/>
        <v>0</v>
      </c>
      <c r="K472" s="51">
        <f t="shared" si="122"/>
        <v>0.08823529420521864</v>
      </c>
      <c r="M472" s="39"/>
      <c r="AA472" s="17"/>
    </row>
    <row r="473" spans="1:27" ht="12.75">
      <c r="A473" s="130" t="s">
        <v>346</v>
      </c>
      <c r="B473" s="76">
        <v>1126.1178</v>
      </c>
      <c r="C473" s="76">
        <f aca="true" t="shared" si="123" ref="C473:C483">D473+E473</f>
        <v>395.129055</v>
      </c>
      <c r="D473" s="76">
        <v>39.512905</v>
      </c>
      <c r="E473" s="76">
        <v>355.61615</v>
      </c>
      <c r="F473" s="76">
        <v>1521.247</v>
      </c>
      <c r="G473" s="77"/>
      <c r="H473" s="62">
        <f aca="true" t="shared" si="124" ref="H473:H483">B473/$F473</f>
        <v>0.740259668548237</v>
      </c>
      <c r="I473" s="135">
        <f aca="true" t="shared" si="125" ref="I473:I483">C473/$F473</f>
        <v>0.25974023613522323</v>
      </c>
      <c r="J473" s="62">
        <f aca="true" t="shared" si="126" ref="J473:J483">D473/$F473</f>
        <v>0.025974023284844605</v>
      </c>
      <c r="K473" s="62">
        <f aca="true" t="shared" si="127" ref="K473:K483">E473/$F473</f>
        <v>0.23376621285037866</v>
      </c>
      <c r="M473" s="39"/>
      <c r="AA473" s="17"/>
    </row>
    <row r="474" spans="1:27" ht="12.75">
      <c r="A474" s="78" t="s">
        <v>393</v>
      </c>
      <c r="B474" s="59">
        <v>1402.708</v>
      </c>
      <c r="C474" s="59">
        <f t="shared" si="123"/>
        <v>59.269358000000004</v>
      </c>
      <c r="D474" s="59">
        <v>39.512905</v>
      </c>
      <c r="E474" s="59">
        <v>19.756453</v>
      </c>
      <c r="F474" s="59">
        <v>1461.977</v>
      </c>
      <c r="G474" s="75"/>
      <c r="H474" s="51">
        <f t="shared" si="124"/>
        <v>0.9594596905423273</v>
      </c>
      <c r="I474" s="134">
        <f t="shared" si="125"/>
        <v>0.040540554331566094</v>
      </c>
      <c r="J474" s="51">
        <f t="shared" si="126"/>
        <v>0.0270270359930423</v>
      </c>
      <c r="K474" s="51">
        <f t="shared" si="127"/>
        <v>0.013513518338523793</v>
      </c>
      <c r="M474" s="39"/>
      <c r="AA474" s="17"/>
    </row>
    <row r="475" spans="1:27" ht="12.75">
      <c r="A475" s="78" t="s">
        <v>394</v>
      </c>
      <c r="B475" s="59">
        <v>2528.826</v>
      </c>
      <c r="C475" s="59">
        <f t="shared" si="123"/>
        <v>355.61615</v>
      </c>
      <c r="D475" s="59">
        <v>138.29517</v>
      </c>
      <c r="E475" s="59">
        <v>217.32098</v>
      </c>
      <c r="F475" s="59">
        <v>2884.442</v>
      </c>
      <c r="G475" s="75"/>
      <c r="H475" s="51">
        <f t="shared" si="124"/>
        <v>0.8767123762585624</v>
      </c>
      <c r="I475" s="134">
        <f t="shared" si="125"/>
        <v>0.12328767574456342</v>
      </c>
      <c r="J475" s="51">
        <f t="shared" si="126"/>
        <v>0.04794520742660106</v>
      </c>
      <c r="K475" s="51">
        <f t="shared" si="127"/>
        <v>0.07534246831796236</v>
      </c>
      <c r="M475" s="39"/>
      <c r="AA475" s="17"/>
    </row>
    <row r="476" spans="1:27" ht="12.75">
      <c r="A476" s="130" t="s">
        <v>312</v>
      </c>
      <c r="B476" s="76">
        <v>3951.291</v>
      </c>
      <c r="C476" s="76">
        <f t="shared" si="123"/>
        <v>2034.9145999999998</v>
      </c>
      <c r="D476" s="76">
        <v>375.3726</v>
      </c>
      <c r="E476" s="76">
        <v>1659.542</v>
      </c>
      <c r="F476" s="76">
        <v>5986.205</v>
      </c>
      <c r="G476" s="77"/>
      <c r="H476" s="62">
        <f t="shared" si="124"/>
        <v>0.6600661019794678</v>
      </c>
      <c r="I476" s="135">
        <f t="shared" si="125"/>
        <v>0.3399339982509787</v>
      </c>
      <c r="J476" s="62">
        <f t="shared" si="126"/>
        <v>0.06270627217076595</v>
      </c>
      <c r="K476" s="62">
        <f t="shared" si="127"/>
        <v>0.27722772608021273</v>
      </c>
      <c r="M476" s="39"/>
      <c r="AA476" s="17"/>
    </row>
    <row r="477" spans="1:27" ht="12.75">
      <c r="A477" s="130" t="s">
        <v>288</v>
      </c>
      <c r="B477" s="76">
        <v>434.64196</v>
      </c>
      <c r="C477" s="76">
        <f t="shared" si="123"/>
        <v>928.5532728000001</v>
      </c>
      <c r="D477" s="76">
        <v>98.7822628</v>
      </c>
      <c r="E477" s="76">
        <v>829.77101</v>
      </c>
      <c r="F477" s="76">
        <v>1363.195</v>
      </c>
      <c r="G477" s="77"/>
      <c r="H477" s="62">
        <f t="shared" si="124"/>
        <v>0.31884063541899726</v>
      </c>
      <c r="I477" s="135">
        <f t="shared" si="125"/>
        <v>0.681159535356277</v>
      </c>
      <c r="J477" s="62">
        <f t="shared" si="126"/>
        <v>0.07246378016351293</v>
      </c>
      <c r="K477" s="62">
        <f t="shared" si="127"/>
        <v>0.6086957551927641</v>
      </c>
      <c r="M477" s="39"/>
      <c r="AA477" s="17"/>
    </row>
    <row r="478" spans="1:27" ht="12.75">
      <c r="A478" s="130" t="s">
        <v>238</v>
      </c>
      <c r="B478" s="76">
        <v>2133.697</v>
      </c>
      <c r="C478" s="76">
        <f t="shared" si="123"/>
        <v>2410.2871999999998</v>
      </c>
      <c r="D478" s="76">
        <v>750.7452</v>
      </c>
      <c r="E478" s="76">
        <v>1659.542</v>
      </c>
      <c r="F478" s="76">
        <v>4543.984</v>
      </c>
      <c r="G478" s="77"/>
      <c r="H478" s="62">
        <f t="shared" si="124"/>
        <v>0.4695652537508935</v>
      </c>
      <c r="I478" s="135">
        <f t="shared" si="125"/>
        <v>0.530434790263346</v>
      </c>
      <c r="J478" s="62">
        <f t="shared" si="126"/>
        <v>0.16521739513167297</v>
      </c>
      <c r="K478" s="62">
        <f t="shared" si="127"/>
        <v>0.36521739513167295</v>
      </c>
      <c r="M478" s="39"/>
      <c r="AA478" s="17"/>
    </row>
    <row r="479" spans="1:27" ht="12.75">
      <c r="A479" s="130" t="s">
        <v>300</v>
      </c>
      <c r="B479" s="76">
        <v>177.808073</v>
      </c>
      <c r="C479" s="76">
        <f t="shared" si="123"/>
        <v>118.53871500000001</v>
      </c>
      <c r="D479" s="76">
        <v>39.512905</v>
      </c>
      <c r="E479" s="76">
        <v>79.02581</v>
      </c>
      <c r="F479" s="76">
        <v>296.34679</v>
      </c>
      <c r="G479" s="77"/>
      <c r="H479" s="62">
        <f t="shared" si="124"/>
        <v>0.5999999966255751</v>
      </c>
      <c r="I479" s="135">
        <f t="shared" si="125"/>
        <v>0.3999999966255751</v>
      </c>
      <c r="J479" s="62">
        <f t="shared" si="126"/>
        <v>0.13333333220852503</v>
      </c>
      <c r="K479" s="62">
        <f t="shared" si="127"/>
        <v>0.26666666441705006</v>
      </c>
      <c r="M479" s="39"/>
      <c r="AA479" s="17"/>
    </row>
    <row r="480" spans="1:27" ht="12.75">
      <c r="A480" s="78" t="s">
        <v>395</v>
      </c>
      <c r="B480" s="59">
        <v>19.756453</v>
      </c>
      <c r="C480" s="59">
        <f t="shared" si="123"/>
        <v>0</v>
      </c>
      <c r="D480" s="59">
        <v>0</v>
      </c>
      <c r="E480" s="59">
        <v>0</v>
      </c>
      <c r="F480" s="59">
        <v>19.756453</v>
      </c>
      <c r="G480" s="75"/>
      <c r="H480" s="51">
        <f t="shared" si="124"/>
        <v>1</v>
      </c>
      <c r="I480" s="134">
        <f t="shared" si="125"/>
        <v>0</v>
      </c>
      <c r="J480" s="51">
        <f t="shared" si="126"/>
        <v>0</v>
      </c>
      <c r="K480" s="51">
        <f t="shared" si="127"/>
        <v>0</v>
      </c>
      <c r="M480" s="39"/>
      <c r="AA480" s="17"/>
    </row>
    <row r="481" spans="1:27" ht="12.75">
      <c r="A481" s="130" t="s">
        <v>244</v>
      </c>
      <c r="B481" s="76">
        <v>1027.336</v>
      </c>
      <c r="C481" s="76">
        <f t="shared" si="123"/>
        <v>948.30973</v>
      </c>
      <c r="D481" s="76">
        <v>434.64196</v>
      </c>
      <c r="E481" s="76">
        <v>513.66777</v>
      </c>
      <c r="F481" s="76">
        <v>1975.645</v>
      </c>
      <c r="G481" s="77"/>
      <c r="H481" s="62">
        <f t="shared" si="124"/>
        <v>0.5200003036982859</v>
      </c>
      <c r="I481" s="135">
        <f t="shared" si="125"/>
        <v>0.48000006580129523</v>
      </c>
      <c r="J481" s="62">
        <f t="shared" si="126"/>
        <v>0.22000003036982857</v>
      </c>
      <c r="K481" s="62">
        <f t="shared" si="127"/>
        <v>0.2600000354314667</v>
      </c>
      <c r="M481" s="39"/>
      <c r="AA481" s="17"/>
    </row>
    <row r="482" spans="1:27" ht="25.5">
      <c r="A482" s="130" t="s">
        <v>239</v>
      </c>
      <c r="B482" s="76">
        <v>19.756453</v>
      </c>
      <c r="C482" s="76">
        <f t="shared" si="123"/>
        <v>19.756453</v>
      </c>
      <c r="D482" s="76">
        <v>0</v>
      </c>
      <c r="E482" s="76">
        <v>19.756453</v>
      </c>
      <c r="F482" s="76">
        <v>39.512905</v>
      </c>
      <c r="G482" s="77"/>
      <c r="H482" s="62">
        <f t="shared" si="124"/>
        <v>0.5000000126540937</v>
      </c>
      <c r="I482" s="135">
        <f t="shared" si="125"/>
        <v>0.5000000126540937</v>
      </c>
      <c r="J482" s="62">
        <f t="shared" si="126"/>
        <v>0</v>
      </c>
      <c r="K482" s="62">
        <f t="shared" si="127"/>
        <v>0.5000000126540937</v>
      </c>
      <c r="M482" s="39"/>
      <c r="AA482" s="17"/>
    </row>
    <row r="483" spans="1:27" ht="25.5">
      <c r="A483" s="130" t="s">
        <v>231</v>
      </c>
      <c r="B483" s="76">
        <v>19.756453</v>
      </c>
      <c r="C483" s="76">
        <f t="shared" si="123"/>
        <v>59.269358</v>
      </c>
      <c r="D483" s="76">
        <v>0</v>
      </c>
      <c r="E483" s="76">
        <v>59.269358</v>
      </c>
      <c r="F483" s="76">
        <v>79.02581</v>
      </c>
      <c r="G483" s="77"/>
      <c r="H483" s="62">
        <f t="shared" si="124"/>
        <v>0.25000000632704683</v>
      </c>
      <c r="I483" s="135">
        <f t="shared" si="125"/>
        <v>0.7500000063270467</v>
      </c>
      <c r="J483" s="62">
        <f t="shared" si="126"/>
        <v>0</v>
      </c>
      <c r="K483" s="62">
        <f t="shared" si="127"/>
        <v>0.7500000063270467</v>
      </c>
      <c r="M483" s="39"/>
      <c r="AA483" s="17"/>
    </row>
    <row r="484" spans="1:27" ht="25.5">
      <c r="A484" s="130" t="s">
        <v>223</v>
      </c>
      <c r="B484" s="76">
        <v>158.05162</v>
      </c>
      <c r="C484" s="76">
        <f>D484+E484</f>
        <v>39.512906</v>
      </c>
      <c r="D484" s="76">
        <v>19.756453</v>
      </c>
      <c r="E484" s="76">
        <v>19.756453</v>
      </c>
      <c r="F484" s="76">
        <v>197.56453</v>
      </c>
      <c r="G484" s="74"/>
      <c r="H484" s="62">
        <f aca="true" t="shared" si="128" ref="H484:K485">B484/$F484</f>
        <v>0.7999999797534508</v>
      </c>
      <c r="I484" s="135">
        <f t="shared" si="128"/>
        <v>0.2</v>
      </c>
      <c r="J484" s="62">
        <f t="shared" si="128"/>
        <v>0.1</v>
      </c>
      <c r="K484" s="62">
        <f t="shared" si="128"/>
        <v>0.1</v>
      </c>
      <c r="M484" s="39"/>
      <c r="AA484" s="17"/>
    </row>
    <row r="485" spans="1:27" ht="25.5">
      <c r="A485" s="78" t="s">
        <v>396</v>
      </c>
      <c r="B485" s="59">
        <v>39.512905</v>
      </c>
      <c r="C485" s="59">
        <f>D485+E485</f>
        <v>0</v>
      </c>
      <c r="D485" s="59">
        <v>0</v>
      </c>
      <c r="E485" s="59">
        <v>0</v>
      </c>
      <c r="F485" s="59">
        <v>39.512905</v>
      </c>
      <c r="G485" s="75"/>
      <c r="H485" s="51">
        <f t="shared" si="128"/>
        <v>1</v>
      </c>
      <c r="I485" s="134">
        <f t="shared" si="128"/>
        <v>0</v>
      </c>
      <c r="J485" s="51">
        <f t="shared" si="128"/>
        <v>0</v>
      </c>
      <c r="K485" s="51">
        <f t="shared" si="128"/>
        <v>0</v>
      </c>
      <c r="M485" s="39"/>
      <c r="AA485" s="17"/>
    </row>
    <row r="486" spans="1:27" ht="12.75">
      <c r="A486" s="130" t="s">
        <v>341</v>
      </c>
      <c r="B486" s="76">
        <v>948.30972</v>
      </c>
      <c r="C486" s="76">
        <f>D486+E486</f>
        <v>395.129048</v>
      </c>
      <c r="D486" s="76">
        <v>59.269358</v>
      </c>
      <c r="E486" s="76">
        <v>335.85969</v>
      </c>
      <c r="F486" s="76">
        <v>1343.439</v>
      </c>
      <c r="G486" s="77"/>
      <c r="H486" s="62">
        <f>B486/$F486</f>
        <v>0.7058822320924135</v>
      </c>
      <c r="I486" s="135">
        <f>C486/$F486</f>
        <v>0.2941175952164557</v>
      </c>
      <c r="J486" s="62">
        <f>D486/$F486</f>
        <v>0.04411763987795501</v>
      </c>
      <c r="K486" s="62">
        <f>E486/$F486</f>
        <v>0.24999995533850067</v>
      </c>
      <c r="M486" s="39"/>
      <c r="N486" s="56"/>
      <c r="AA486" s="17"/>
    </row>
    <row r="487" spans="1:27" ht="25.5">
      <c r="A487" s="130" t="s">
        <v>650</v>
      </c>
      <c r="B487" s="76">
        <v>158.05162</v>
      </c>
      <c r="C487" s="76">
        <f aca="true" t="shared" si="129" ref="C487:C508">D487+E487</f>
        <v>177.80807500000003</v>
      </c>
      <c r="D487" s="76">
        <v>39.512905</v>
      </c>
      <c r="E487" s="76">
        <v>138.29517</v>
      </c>
      <c r="F487" s="76">
        <v>335.85969</v>
      </c>
      <c r="G487" s="77"/>
      <c r="H487" s="62">
        <f aca="true" t="shared" si="130" ref="H487:H508">B487/$F487</f>
        <v>0.47058823879698103</v>
      </c>
      <c r="I487" s="135">
        <f aca="true" t="shared" si="131" ref="I487:I508">C487/$F487</f>
        <v>0.5294117760901882</v>
      </c>
      <c r="J487" s="62">
        <f aca="true" t="shared" si="132" ref="J487:J508">D487/$F487</f>
        <v>0.11764705969924526</v>
      </c>
      <c r="K487" s="62">
        <f aca="true" t="shared" si="133" ref="K487:K508">E487/$F487</f>
        <v>0.4117647163909429</v>
      </c>
      <c r="M487" s="39"/>
      <c r="AA487" s="17"/>
    </row>
    <row r="488" spans="1:27" ht="12.75">
      <c r="A488" s="130" t="s">
        <v>360</v>
      </c>
      <c r="B488" s="76">
        <v>1323.682</v>
      </c>
      <c r="C488" s="76">
        <f t="shared" si="129"/>
        <v>375.372595</v>
      </c>
      <c r="D488" s="76">
        <v>39.512905</v>
      </c>
      <c r="E488" s="76">
        <v>335.85969</v>
      </c>
      <c r="F488" s="76">
        <v>1699.055</v>
      </c>
      <c r="G488" s="74"/>
      <c r="H488" s="62">
        <f t="shared" si="130"/>
        <v>0.7790695415981237</v>
      </c>
      <c r="I488" s="135">
        <f t="shared" si="131"/>
        <v>0.22093022003407775</v>
      </c>
      <c r="J488" s="62">
        <f t="shared" si="132"/>
        <v>0.023255812790050942</v>
      </c>
      <c r="K488" s="62">
        <f t="shared" si="133"/>
        <v>0.19767440724402682</v>
      </c>
      <c r="M488" s="39"/>
      <c r="AA488" s="17"/>
    </row>
    <row r="489" spans="1:27" ht="12.75">
      <c r="A489" s="130" t="s">
        <v>340</v>
      </c>
      <c r="B489" s="76">
        <v>375.3726</v>
      </c>
      <c r="C489" s="76">
        <f t="shared" si="129"/>
        <v>158.051625</v>
      </c>
      <c r="D489" s="76">
        <v>39.512905</v>
      </c>
      <c r="E489" s="76">
        <v>118.53872</v>
      </c>
      <c r="F489" s="76">
        <v>533.42422</v>
      </c>
      <c r="G489" s="77"/>
      <c r="H489" s="62">
        <f t="shared" si="130"/>
        <v>0.7037037050923559</v>
      </c>
      <c r="I489" s="135">
        <f t="shared" si="131"/>
        <v>0.2962963042810467</v>
      </c>
      <c r="J489" s="62">
        <f t="shared" si="132"/>
        <v>0.07407407372691102</v>
      </c>
      <c r="K489" s="62">
        <f t="shared" si="133"/>
        <v>0.2222222305541357</v>
      </c>
      <c r="M489" s="39"/>
      <c r="AA489" s="17"/>
    </row>
    <row r="490" spans="1:27" ht="25.5">
      <c r="A490" s="130" t="s">
        <v>345</v>
      </c>
      <c r="B490" s="76">
        <v>592.69358</v>
      </c>
      <c r="C490" s="76">
        <f t="shared" si="129"/>
        <v>217.32098299999998</v>
      </c>
      <c r="D490" s="76">
        <v>19.756453</v>
      </c>
      <c r="E490" s="76">
        <v>197.56453</v>
      </c>
      <c r="F490" s="76">
        <v>810.014555</v>
      </c>
      <c r="G490" s="77"/>
      <c r="H490" s="62">
        <f t="shared" si="130"/>
        <v>0.731707320987584</v>
      </c>
      <c r="I490" s="135">
        <f t="shared" si="131"/>
        <v>0.26829268888878177</v>
      </c>
      <c r="J490" s="62">
        <f t="shared" si="132"/>
        <v>0.024390244444434706</v>
      </c>
      <c r="K490" s="62">
        <f t="shared" si="133"/>
        <v>0.24390244444434706</v>
      </c>
      <c r="M490" s="39"/>
      <c r="AA490" s="17"/>
    </row>
    <row r="491" spans="1:27" ht="25.5">
      <c r="A491" s="130" t="s">
        <v>237</v>
      </c>
      <c r="B491" s="76">
        <v>375.3726</v>
      </c>
      <c r="C491" s="76">
        <f t="shared" si="129"/>
        <v>434.64196000000004</v>
      </c>
      <c r="D491" s="76">
        <v>79.02581</v>
      </c>
      <c r="E491" s="76">
        <v>355.61615</v>
      </c>
      <c r="F491" s="76">
        <v>810.014555</v>
      </c>
      <c r="G491" s="77"/>
      <c r="H491" s="62">
        <f t="shared" si="130"/>
        <v>0.46341463580243936</v>
      </c>
      <c r="I491" s="135">
        <f t="shared" si="131"/>
        <v>0.5365853703702893</v>
      </c>
      <c r="J491" s="62">
        <f t="shared" si="132"/>
        <v>0.0975609753086474</v>
      </c>
      <c r="K491" s="62">
        <f t="shared" si="133"/>
        <v>0.43902439506164187</v>
      </c>
      <c r="M491" s="39"/>
      <c r="AA491" s="17"/>
    </row>
    <row r="492" spans="1:27" ht="25.5">
      <c r="A492" s="130" t="s">
        <v>42</v>
      </c>
      <c r="B492" s="76">
        <v>711.23229</v>
      </c>
      <c r="C492" s="76">
        <f t="shared" si="129"/>
        <v>256.833888</v>
      </c>
      <c r="D492" s="76">
        <v>59.269358</v>
      </c>
      <c r="E492" s="76">
        <v>197.56453</v>
      </c>
      <c r="F492" s="76">
        <v>968.06618</v>
      </c>
      <c r="G492" s="77"/>
      <c r="H492" s="62">
        <f t="shared" si="130"/>
        <v>0.73469387185905</v>
      </c>
      <c r="I492" s="135">
        <f t="shared" si="131"/>
        <v>0.26530612607497556</v>
      </c>
      <c r="J492" s="62">
        <f t="shared" si="132"/>
        <v>0.061224489838081105</v>
      </c>
      <c r="K492" s="62">
        <f t="shared" si="133"/>
        <v>0.20408163623689446</v>
      </c>
      <c r="M492" s="39"/>
      <c r="AA492" s="17"/>
    </row>
    <row r="493" spans="1:27" ht="12.75">
      <c r="A493" s="78" t="s">
        <v>289</v>
      </c>
      <c r="B493" s="59">
        <v>1047.092</v>
      </c>
      <c r="C493" s="59">
        <f t="shared" si="129"/>
        <v>19.756453</v>
      </c>
      <c r="D493" s="59">
        <v>19.756453</v>
      </c>
      <c r="E493" s="59">
        <v>0</v>
      </c>
      <c r="F493" s="59">
        <v>1066.848</v>
      </c>
      <c r="G493" s="75"/>
      <c r="H493" s="51">
        <f t="shared" si="130"/>
        <v>0.981481898077327</v>
      </c>
      <c r="I493" s="134">
        <f t="shared" si="131"/>
        <v>0.018518526537988543</v>
      </c>
      <c r="J493" s="51">
        <f t="shared" si="132"/>
        <v>0.018518526537988543</v>
      </c>
      <c r="K493" s="51">
        <f t="shared" si="133"/>
        <v>0</v>
      </c>
      <c r="M493" s="39"/>
      <c r="AA493" s="17"/>
    </row>
    <row r="494" spans="1:27" ht="12.75">
      <c r="A494" s="130" t="s">
        <v>224</v>
      </c>
      <c r="B494" s="76">
        <v>928.55327</v>
      </c>
      <c r="C494" s="76">
        <f t="shared" si="129"/>
        <v>197.56453</v>
      </c>
      <c r="D494" s="76">
        <v>118.53872</v>
      </c>
      <c r="E494" s="76">
        <v>79.02581</v>
      </c>
      <c r="F494" s="76">
        <v>1126.1178</v>
      </c>
      <c r="G494" s="74"/>
      <c r="H494" s="62">
        <f t="shared" si="130"/>
        <v>0.8245614002371688</v>
      </c>
      <c r="I494" s="135">
        <f t="shared" si="131"/>
        <v>0.1754385997628312</v>
      </c>
      <c r="J494" s="62">
        <f t="shared" si="132"/>
        <v>0.10526316163371185</v>
      </c>
      <c r="K494" s="62">
        <f t="shared" si="133"/>
        <v>0.07017543812911936</v>
      </c>
      <c r="M494" s="39"/>
      <c r="AA494" s="17"/>
    </row>
    <row r="495" spans="1:27" ht="25.5">
      <c r="A495" s="78" t="s">
        <v>397</v>
      </c>
      <c r="B495" s="59">
        <v>1027.336</v>
      </c>
      <c r="C495" s="59">
        <f t="shared" si="129"/>
        <v>59.269358000000004</v>
      </c>
      <c r="D495" s="59">
        <v>39.512905</v>
      </c>
      <c r="E495" s="59">
        <v>19.756453</v>
      </c>
      <c r="F495" s="59">
        <v>1086.605</v>
      </c>
      <c r="G495" s="75"/>
      <c r="H495" s="51">
        <f t="shared" si="130"/>
        <v>0.945454880108227</v>
      </c>
      <c r="I495" s="134">
        <f t="shared" si="131"/>
        <v>0.054545449358322486</v>
      </c>
      <c r="J495" s="51">
        <f t="shared" si="132"/>
        <v>0.03636363259878245</v>
      </c>
      <c r="K495" s="51">
        <f t="shared" si="133"/>
        <v>0.018181816759540035</v>
      </c>
      <c r="M495" s="39"/>
      <c r="AA495" s="17"/>
    </row>
    <row r="496" spans="1:27" ht="12.75">
      <c r="A496" s="78" t="s">
        <v>398</v>
      </c>
      <c r="B496" s="59">
        <v>671.71939</v>
      </c>
      <c r="C496" s="59">
        <f t="shared" si="129"/>
        <v>39.512906</v>
      </c>
      <c r="D496" s="59">
        <v>19.756453</v>
      </c>
      <c r="E496" s="59">
        <v>19.756453</v>
      </c>
      <c r="F496" s="59">
        <v>711.23229</v>
      </c>
      <c r="G496" s="75"/>
      <c r="H496" s="51">
        <f t="shared" si="130"/>
        <v>0.9444444514744964</v>
      </c>
      <c r="I496" s="134">
        <f t="shared" si="131"/>
        <v>0.05555555696156596</v>
      </c>
      <c r="J496" s="51">
        <f t="shared" si="132"/>
        <v>0.02777777848078298</v>
      </c>
      <c r="K496" s="51">
        <f t="shared" si="133"/>
        <v>0.02777777848078298</v>
      </c>
      <c r="M496" s="39"/>
      <c r="AA496" s="17"/>
    </row>
    <row r="497" spans="1:27" ht="25.5">
      <c r="A497" s="130" t="s">
        <v>225</v>
      </c>
      <c r="B497" s="76">
        <v>671.71939</v>
      </c>
      <c r="C497" s="76">
        <f t="shared" si="129"/>
        <v>118.53871500000001</v>
      </c>
      <c r="D497" s="76">
        <v>39.512905</v>
      </c>
      <c r="E497" s="76">
        <v>79.02581</v>
      </c>
      <c r="F497" s="76">
        <v>790.2581</v>
      </c>
      <c r="G497" s="74"/>
      <c r="H497" s="62">
        <f t="shared" si="130"/>
        <v>0.8500000063270468</v>
      </c>
      <c r="I497" s="135">
        <f t="shared" si="131"/>
        <v>0.15000000000000002</v>
      </c>
      <c r="J497" s="62">
        <f t="shared" si="132"/>
        <v>0.05</v>
      </c>
      <c r="K497" s="62">
        <f t="shared" si="133"/>
        <v>0.1</v>
      </c>
      <c r="M497" s="39"/>
      <c r="AA497" s="17"/>
    </row>
    <row r="498" spans="1:27" ht="25.5">
      <c r="A498" s="130" t="s">
        <v>366</v>
      </c>
      <c r="B498" s="76">
        <v>1600.273</v>
      </c>
      <c r="C498" s="76">
        <f t="shared" si="129"/>
        <v>414.8855</v>
      </c>
      <c r="D498" s="76">
        <v>79.02581</v>
      </c>
      <c r="E498" s="76">
        <v>335.85969</v>
      </c>
      <c r="F498" s="76">
        <v>2015.158</v>
      </c>
      <c r="G498" s="74"/>
      <c r="H498" s="62">
        <f t="shared" si="130"/>
        <v>0.794117880583061</v>
      </c>
      <c r="I498" s="135">
        <f t="shared" si="131"/>
        <v>0.20588236753644132</v>
      </c>
      <c r="J498" s="62">
        <f t="shared" si="132"/>
        <v>0.039215689290864546</v>
      </c>
      <c r="K498" s="62">
        <f t="shared" si="133"/>
        <v>0.1666666782455768</v>
      </c>
      <c r="M498" s="39"/>
      <c r="AA498" s="17"/>
    </row>
    <row r="499" spans="1:27" ht="12.75">
      <c r="A499" s="130" t="s">
        <v>298</v>
      </c>
      <c r="B499" s="76">
        <v>908.79682</v>
      </c>
      <c r="C499" s="76">
        <f t="shared" si="129"/>
        <v>632.2064780000001</v>
      </c>
      <c r="D499" s="76">
        <v>59.269358</v>
      </c>
      <c r="E499" s="76">
        <v>572.93712</v>
      </c>
      <c r="F499" s="76">
        <v>1541.0033</v>
      </c>
      <c r="G499" s="77"/>
      <c r="H499" s="62">
        <f t="shared" si="130"/>
        <v>0.5897435910747238</v>
      </c>
      <c r="I499" s="135">
        <f t="shared" si="131"/>
        <v>0.41025640762742044</v>
      </c>
      <c r="J499" s="62">
        <f t="shared" si="132"/>
        <v>0.03846153866120857</v>
      </c>
      <c r="K499" s="62">
        <f t="shared" si="133"/>
        <v>0.37179486896621183</v>
      </c>
      <c r="M499" s="39"/>
      <c r="AA499" s="17"/>
    </row>
    <row r="500" spans="1:27" ht="25.5">
      <c r="A500" s="130" t="s">
        <v>240</v>
      </c>
      <c r="B500" s="76">
        <v>177.808073</v>
      </c>
      <c r="C500" s="76">
        <f t="shared" si="129"/>
        <v>177.808073</v>
      </c>
      <c r="D500" s="76">
        <v>0</v>
      </c>
      <c r="E500" s="76">
        <v>177.808073</v>
      </c>
      <c r="F500" s="76">
        <v>355.61615</v>
      </c>
      <c r="G500" s="77"/>
      <c r="H500" s="62">
        <f t="shared" si="130"/>
        <v>0.4999999943759585</v>
      </c>
      <c r="I500" s="135">
        <f t="shared" si="131"/>
        <v>0.4999999943759585</v>
      </c>
      <c r="J500" s="62">
        <f t="shared" si="132"/>
        <v>0</v>
      </c>
      <c r="K500" s="62">
        <f t="shared" si="133"/>
        <v>0.4999999943759585</v>
      </c>
      <c r="M500" s="39"/>
      <c r="AA500" s="17"/>
    </row>
    <row r="501" spans="1:27" ht="25.5">
      <c r="A501" s="130" t="s">
        <v>232</v>
      </c>
      <c r="B501" s="76">
        <v>39.512905</v>
      </c>
      <c r="C501" s="76">
        <f t="shared" si="129"/>
        <v>79.025811</v>
      </c>
      <c r="D501" s="76">
        <v>19.756453</v>
      </c>
      <c r="E501" s="76">
        <v>59.269358</v>
      </c>
      <c r="F501" s="76">
        <v>118.53872</v>
      </c>
      <c r="G501" s="77"/>
      <c r="H501" s="62">
        <f t="shared" si="130"/>
        <v>0.3333333192732299</v>
      </c>
      <c r="I501" s="135">
        <f t="shared" si="131"/>
        <v>0.6666666469825219</v>
      </c>
      <c r="J501" s="62">
        <f t="shared" si="132"/>
        <v>0.16666666385464599</v>
      </c>
      <c r="K501" s="62">
        <f t="shared" si="133"/>
        <v>0.49999998312787586</v>
      </c>
      <c r="M501" s="39"/>
      <c r="AA501" s="17"/>
    </row>
    <row r="502" spans="1:27" ht="25.5">
      <c r="A502" s="130" t="s">
        <v>226</v>
      </c>
      <c r="B502" s="76">
        <v>14007.32</v>
      </c>
      <c r="C502" s="76">
        <f t="shared" si="129"/>
        <v>2963.468</v>
      </c>
      <c r="D502" s="76">
        <v>1343.439</v>
      </c>
      <c r="E502" s="76">
        <v>1620.029</v>
      </c>
      <c r="F502" s="76">
        <v>16970.79</v>
      </c>
      <c r="G502" s="74"/>
      <c r="H502" s="62">
        <f t="shared" si="130"/>
        <v>0.8253781939438293</v>
      </c>
      <c r="I502" s="135">
        <f t="shared" si="131"/>
        <v>0.17462168820661852</v>
      </c>
      <c r="J502" s="62">
        <f t="shared" si="132"/>
        <v>0.07916184220062826</v>
      </c>
      <c r="K502" s="62">
        <f t="shared" si="133"/>
        <v>0.09545984600599029</v>
      </c>
      <c r="M502" s="39"/>
      <c r="AA502" s="17"/>
    </row>
    <row r="503" spans="1:27" ht="12.75">
      <c r="A503" s="130" t="s">
        <v>227</v>
      </c>
      <c r="B503" s="76">
        <v>1027.336</v>
      </c>
      <c r="C503" s="76">
        <f t="shared" si="129"/>
        <v>217.32097800000003</v>
      </c>
      <c r="D503" s="76">
        <v>59.269358</v>
      </c>
      <c r="E503" s="76">
        <v>158.05162</v>
      </c>
      <c r="F503" s="76">
        <v>1244.657</v>
      </c>
      <c r="G503" s="74"/>
      <c r="H503" s="62">
        <f t="shared" si="130"/>
        <v>0.8253968764085207</v>
      </c>
      <c r="I503" s="135">
        <f t="shared" si="131"/>
        <v>0.17460310591592706</v>
      </c>
      <c r="J503" s="62">
        <f t="shared" si="132"/>
        <v>0.04761902917831981</v>
      </c>
      <c r="K503" s="62">
        <f t="shared" si="133"/>
        <v>0.12698407673760725</v>
      </c>
      <c r="M503" s="39"/>
      <c r="AA503" s="17"/>
    </row>
    <row r="504" spans="1:27" ht="25.5">
      <c r="A504" s="78" t="s">
        <v>228</v>
      </c>
      <c r="B504" s="59">
        <v>1343.439</v>
      </c>
      <c r="C504" s="59">
        <f t="shared" si="129"/>
        <v>197.5645256</v>
      </c>
      <c r="D504" s="59">
        <v>98.7822628</v>
      </c>
      <c r="E504" s="59">
        <v>98.7822628</v>
      </c>
      <c r="F504" s="59">
        <v>1541.0033</v>
      </c>
      <c r="G504" s="75"/>
      <c r="H504" s="51">
        <f t="shared" si="130"/>
        <v>0.8717950182196236</v>
      </c>
      <c r="I504" s="134">
        <f t="shared" si="131"/>
        <v>0.12820512817850552</v>
      </c>
      <c r="J504" s="51">
        <f t="shared" si="132"/>
        <v>0.06410256408925276</v>
      </c>
      <c r="K504" s="51">
        <f t="shared" si="133"/>
        <v>0.06410256408925276</v>
      </c>
      <c r="M504" s="39"/>
      <c r="AA504" s="17"/>
    </row>
    <row r="505" spans="1:27" ht="25.5">
      <c r="A505" s="130" t="s">
        <v>295</v>
      </c>
      <c r="B505" s="76">
        <v>1817.594</v>
      </c>
      <c r="C505" s="76">
        <f t="shared" si="129"/>
        <v>1422.46459</v>
      </c>
      <c r="D505" s="76">
        <v>296.34679</v>
      </c>
      <c r="E505" s="76">
        <v>1126.1178</v>
      </c>
      <c r="F505" s="76">
        <v>3240.058</v>
      </c>
      <c r="G505" s="77"/>
      <c r="H505" s="62">
        <f t="shared" si="130"/>
        <v>0.5609757603104636</v>
      </c>
      <c r="I505" s="135">
        <f t="shared" si="131"/>
        <v>0.43902442178504214</v>
      </c>
      <c r="J505" s="62">
        <f t="shared" si="132"/>
        <v>0.09146342133381563</v>
      </c>
      <c r="K505" s="62">
        <f t="shared" si="133"/>
        <v>0.3475610004512265</v>
      </c>
      <c r="M505" s="39"/>
      <c r="AA505" s="17"/>
    </row>
    <row r="506" spans="1:27" ht="12.75">
      <c r="A506" s="130" t="s">
        <v>313</v>
      </c>
      <c r="B506" s="76">
        <v>2113.94</v>
      </c>
      <c r="C506" s="76">
        <f t="shared" si="129"/>
        <v>1086.60481</v>
      </c>
      <c r="D506" s="76">
        <v>79.02581</v>
      </c>
      <c r="E506" s="76">
        <v>1007.579</v>
      </c>
      <c r="F506" s="76">
        <v>3200.545</v>
      </c>
      <c r="G506" s="77"/>
      <c r="H506" s="62">
        <f t="shared" si="130"/>
        <v>0.6604937596565585</v>
      </c>
      <c r="I506" s="135">
        <f t="shared" si="131"/>
        <v>0.3395061809785521</v>
      </c>
      <c r="J506" s="62">
        <f t="shared" si="132"/>
        <v>0.024691360377685677</v>
      </c>
      <c r="K506" s="62">
        <f t="shared" si="133"/>
        <v>0.3148148206008664</v>
      </c>
      <c r="M506" s="39"/>
      <c r="AA506" s="17"/>
    </row>
    <row r="507" spans="1:27" ht="25.5">
      <c r="A507" s="78" t="s">
        <v>399</v>
      </c>
      <c r="B507" s="59">
        <v>1402.708</v>
      </c>
      <c r="C507" s="59">
        <f t="shared" si="129"/>
        <v>138.295168</v>
      </c>
      <c r="D507" s="59">
        <v>79.02581</v>
      </c>
      <c r="E507" s="59">
        <v>59.269358</v>
      </c>
      <c r="F507" s="59">
        <v>1541.0033</v>
      </c>
      <c r="G507" s="75"/>
      <c r="H507" s="51">
        <f t="shared" si="130"/>
        <v>0.9102563245646521</v>
      </c>
      <c r="I507" s="134">
        <f t="shared" si="131"/>
        <v>0.08974358977686808</v>
      </c>
      <c r="J507" s="51">
        <f t="shared" si="132"/>
        <v>0.05128205111565952</v>
      </c>
      <c r="K507" s="51">
        <f t="shared" si="133"/>
        <v>0.03846153866120857</v>
      </c>
      <c r="M507" s="39"/>
      <c r="AA507" s="17"/>
    </row>
    <row r="508" spans="1:27" ht="25.5">
      <c r="A508" s="130" t="s">
        <v>235</v>
      </c>
      <c r="B508" s="76">
        <v>59.269358</v>
      </c>
      <c r="C508" s="76">
        <f t="shared" si="129"/>
        <v>98.782263</v>
      </c>
      <c r="D508" s="76">
        <v>39.512905</v>
      </c>
      <c r="E508" s="76">
        <v>59.269358</v>
      </c>
      <c r="F508" s="76">
        <v>158.05162</v>
      </c>
      <c r="G508" s="77"/>
      <c r="H508" s="62">
        <f t="shared" si="130"/>
        <v>0.37500000316352333</v>
      </c>
      <c r="I508" s="135">
        <f t="shared" si="131"/>
        <v>0.6250000031635233</v>
      </c>
      <c r="J508" s="62">
        <f t="shared" si="132"/>
        <v>0.25</v>
      </c>
      <c r="K508" s="62">
        <f t="shared" si="133"/>
        <v>0.37500000316352333</v>
      </c>
      <c r="M508" s="39"/>
      <c r="AA508" s="17"/>
    </row>
    <row r="509" spans="1:27" ht="12.75">
      <c r="A509" s="78"/>
      <c r="B509" s="59"/>
      <c r="C509" s="59"/>
      <c r="D509" s="59"/>
      <c r="E509" s="59"/>
      <c r="F509" s="59"/>
      <c r="G509" s="126"/>
      <c r="H509" s="51"/>
      <c r="I509" s="134"/>
      <c r="J509" s="51"/>
      <c r="K509" s="51"/>
      <c r="M509" s="39"/>
      <c r="AA509" s="17"/>
    </row>
    <row r="510" spans="1:27" ht="12.75">
      <c r="A510" s="130" t="s">
        <v>400</v>
      </c>
      <c r="B510" s="76">
        <v>0</v>
      </c>
      <c r="C510" s="76">
        <f aca="true" t="shared" si="134" ref="C510:C516">D510+E510</f>
        <v>138.2951678</v>
      </c>
      <c r="D510" s="76">
        <v>39.512905</v>
      </c>
      <c r="E510" s="76">
        <v>98.7822628</v>
      </c>
      <c r="F510" s="76">
        <v>138.29517</v>
      </c>
      <c r="G510" s="77"/>
      <c r="H510" s="62">
        <f aca="true" t="shared" si="135" ref="H510:K511">B510/$F510</f>
        <v>0</v>
      </c>
      <c r="I510" s="135">
        <f t="shared" si="135"/>
        <v>0.9999999840919968</v>
      </c>
      <c r="J510" s="62">
        <f t="shared" si="135"/>
        <v>0.2857142805493496</v>
      </c>
      <c r="K510" s="62">
        <f t="shared" si="135"/>
        <v>0.7142857035426471</v>
      </c>
      <c r="M510" s="39"/>
      <c r="AA510" s="17"/>
    </row>
    <row r="511" spans="1:27" ht="12.75">
      <c r="A511" s="130" t="s">
        <v>229</v>
      </c>
      <c r="B511" s="76">
        <v>296.34679</v>
      </c>
      <c r="C511" s="76">
        <f t="shared" si="134"/>
        <v>59.269358</v>
      </c>
      <c r="D511" s="76">
        <v>0</v>
      </c>
      <c r="E511" s="76">
        <v>59.269358</v>
      </c>
      <c r="F511" s="76">
        <v>355.61615</v>
      </c>
      <c r="G511" s="74"/>
      <c r="H511" s="62">
        <f t="shared" si="135"/>
        <v>0.833333328646632</v>
      </c>
      <c r="I511" s="135">
        <f t="shared" si="135"/>
        <v>0.1666666657293264</v>
      </c>
      <c r="J511" s="62">
        <f t="shared" si="135"/>
        <v>0</v>
      </c>
      <c r="K511" s="62">
        <f t="shared" si="135"/>
        <v>0.1666666657293264</v>
      </c>
      <c r="M511" s="39"/>
      <c r="AA511" s="17"/>
    </row>
    <row r="512" spans="1:27" ht="25.5">
      <c r="A512" s="130" t="s">
        <v>354</v>
      </c>
      <c r="B512" s="76">
        <v>612.45003</v>
      </c>
      <c r="C512" s="76">
        <f t="shared" si="134"/>
        <v>197.564526</v>
      </c>
      <c r="D512" s="76">
        <v>19.756453</v>
      </c>
      <c r="E512" s="76">
        <v>177.808073</v>
      </c>
      <c r="F512" s="76">
        <v>810.014555</v>
      </c>
      <c r="G512" s="74"/>
      <c r="H512" s="62">
        <f aca="true" t="shared" si="136" ref="H512:K517">B512/$F512</f>
        <v>0.7560975617283815</v>
      </c>
      <c r="I512" s="135">
        <f t="shared" si="136"/>
        <v>0.2439024395061642</v>
      </c>
      <c r="J512" s="62">
        <f t="shared" si="136"/>
        <v>0.024390244444434706</v>
      </c>
      <c r="K512" s="62">
        <f t="shared" si="136"/>
        <v>0.2195121950617295</v>
      </c>
      <c r="M512" s="39"/>
      <c r="AA512" s="17"/>
    </row>
    <row r="513" spans="1:27" ht="25.5">
      <c r="A513" s="130" t="s">
        <v>333</v>
      </c>
      <c r="B513" s="76">
        <v>276.59034</v>
      </c>
      <c r="C513" s="76">
        <f t="shared" si="134"/>
        <v>138.2951678</v>
      </c>
      <c r="D513" s="76">
        <v>39.512905</v>
      </c>
      <c r="E513" s="76">
        <v>98.7822628</v>
      </c>
      <c r="F513" s="76">
        <v>414.8855</v>
      </c>
      <c r="G513" s="77"/>
      <c r="H513" s="62">
        <f t="shared" si="136"/>
        <v>0.6666666827353572</v>
      </c>
      <c r="I513" s="135">
        <f t="shared" si="136"/>
        <v>0.33333333606501075</v>
      </c>
      <c r="J513" s="62">
        <f t="shared" si="136"/>
        <v>0.09523809581197705</v>
      </c>
      <c r="K513" s="62">
        <f t="shared" si="136"/>
        <v>0.23809524025303366</v>
      </c>
      <c r="M513" s="39"/>
      <c r="AA513" s="17"/>
    </row>
    <row r="514" spans="1:27" ht="12.75">
      <c r="A514" s="130" t="s">
        <v>304</v>
      </c>
      <c r="B514" s="76">
        <v>98.7822628</v>
      </c>
      <c r="C514" s="76">
        <f t="shared" si="134"/>
        <v>59.269358000000004</v>
      </c>
      <c r="D514" s="76">
        <v>19.756453</v>
      </c>
      <c r="E514" s="76">
        <v>39.512905</v>
      </c>
      <c r="F514" s="76">
        <v>158.05162</v>
      </c>
      <c r="G514" s="77"/>
      <c r="H514" s="62">
        <f t="shared" si="136"/>
        <v>0.625000001898114</v>
      </c>
      <c r="I514" s="135">
        <f t="shared" si="136"/>
        <v>0.3750000031635234</v>
      </c>
      <c r="J514" s="62">
        <f t="shared" si="136"/>
        <v>0.12500000316352342</v>
      </c>
      <c r="K514" s="62">
        <f t="shared" si="136"/>
        <v>0.25</v>
      </c>
      <c r="M514" s="39"/>
      <c r="AA514" s="17"/>
    </row>
    <row r="515" spans="1:27" ht="12.75">
      <c r="A515" s="130" t="s">
        <v>361</v>
      </c>
      <c r="B515" s="76">
        <v>632.20648</v>
      </c>
      <c r="C515" s="76">
        <f t="shared" si="134"/>
        <v>177.808073</v>
      </c>
      <c r="D515" s="76">
        <v>0</v>
      </c>
      <c r="E515" s="76">
        <v>177.808073</v>
      </c>
      <c r="F515" s="76">
        <v>810.014555</v>
      </c>
      <c r="G515" s="74"/>
      <c r="H515" s="62">
        <f t="shared" si="136"/>
        <v>0.7804878024691791</v>
      </c>
      <c r="I515" s="135">
        <f t="shared" si="136"/>
        <v>0.2195121950617295</v>
      </c>
      <c r="J515" s="62">
        <f t="shared" si="136"/>
        <v>0</v>
      </c>
      <c r="K515" s="62">
        <f t="shared" si="136"/>
        <v>0.2195121950617295</v>
      </c>
      <c r="M515" s="39"/>
      <c r="AA515" s="17"/>
    </row>
    <row r="516" spans="1:27" ht="38.25">
      <c r="A516" s="130" t="s">
        <v>46</v>
      </c>
      <c r="B516" s="76">
        <v>11340.2</v>
      </c>
      <c r="C516" s="76">
        <f t="shared" si="134"/>
        <v>5788.639999999999</v>
      </c>
      <c r="D516" s="76">
        <v>1620.029</v>
      </c>
      <c r="E516" s="76">
        <v>4168.611</v>
      </c>
      <c r="F516" s="76">
        <v>17128.84</v>
      </c>
      <c r="G516" s="77"/>
      <c r="H516" s="62">
        <f t="shared" si="136"/>
        <v>0.6620530053407003</v>
      </c>
      <c r="I516" s="135">
        <f t="shared" si="136"/>
        <v>0.3379469946592997</v>
      </c>
      <c r="J516" s="62">
        <f t="shared" si="136"/>
        <v>0.09457902578341557</v>
      </c>
      <c r="K516" s="62">
        <f t="shared" si="136"/>
        <v>0.24336796887588416</v>
      </c>
      <c r="M516" s="39"/>
      <c r="AA516" s="17"/>
    </row>
    <row r="517" spans="1:27" ht="12.75">
      <c r="A517" s="244" t="s">
        <v>565</v>
      </c>
      <c r="B517" s="245">
        <f>SUM(B442:B516)</f>
        <v>126283.23407439994</v>
      </c>
      <c r="C517" s="245">
        <f>SUM(C442:C516)</f>
        <v>48027.936595600026</v>
      </c>
      <c r="D517" s="245">
        <f>SUM(D442:D516)</f>
        <v>13888.78643839999</v>
      </c>
      <c r="E517" s="245">
        <f>SUM(E442:E516)</f>
        <v>34139.15015720002</v>
      </c>
      <c r="F517" s="245">
        <f>SUM(F442:F516)</f>
        <v>174311.1752178</v>
      </c>
      <c r="G517" s="245"/>
      <c r="H517" s="246">
        <f t="shared" si="136"/>
        <v>0.7244700973222764</v>
      </c>
      <c r="I517" s="247">
        <f t="shared" si="136"/>
        <v>0.2755298765876004</v>
      </c>
      <c r="J517" s="246">
        <f t="shared" si="136"/>
        <v>0.07967811829072977</v>
      </c>
      <c r="K517" s="246">
        <f t="shared" si="136"/>
        <v>0.19585175829687057</v>
      </c>
      <c r="M517" s="39"/>
      <c r="AA517" s="17"/>
    </row>
    <row r="518" spans="1:27" ht="12.75">
      <c r="A518" s="70"/>
      <c r="B518" s="115"/>
      <c r="C518" s="115"/>
      <c r="D518" s="115"/>
      <c r="E518" s="115"/>
      <c r="F518" s="115"/>
      <c r="G518" s="75"/>
      <c r="H518" s="71"/>
      <c r="I518" s="137"/>
      <c r="J518" s="71"/>
      <c r="K518" s="71"/>
      <c r="M518" s="39"/>
      <c r="AA518" s="17"/>
    </row>
    <row r="519" spans="1:27" ht="12.75">
      <c r="A519" s="113" t="s">
        <v>615</v>
      </c>
      <c r="B519" s="115"/>
      <c r="C519" s="115"/>
      <c r="D519" s="115"/>
      <c r="E519" s="115"/>
      <c r="F519" s="115"/>
      <c r="G519" s="75"/>
      <c r="H519" s="71"/>
      <c r="I519" s="137"/>
      <c r="J519" s="71"/>
      <c r="K519" s="71"/>
      <c r="M519" s="39"/>
      <c r="AA519" s="17"/>
    </row>
    <row r="520" spans="1:27" ht="12.75">
      <c r="A520" s="78" t="s">
        <v>109</v>
      </c>
      <c r="B520" s="59">
        <v>3753.726</v>
      </c>
      <c r="C520" s="59">
        <f aca="true" t="shared" si="137" ref="C520:C540">D520+E520</f>
        <v>434.64196</v>
      </c>
      <c r="D520" s="59">
        <v>197.56453</v>
      </c>
      <c r="E520" s="59">
        <v>237.07743</v>
      </c>
      <c r="F520" s="59">
        <v>4188.368</v>
      </c>
      <c r="G520" s="75"/>
      <c r="H520" s="51">
        <f aca="true" t="shared" si="138" ref="H520:H540">B520/$F520</f>
        <v>0.8962264060846611</v>
      </c>
      <c r="I520" s="134">
        <f aca="true" t="shared" si="139" ref="I520:I540">C520/$F520</f>
        <v>0.10377358436507965</v>
      </c>
      <c r="J520" s="51">
        <f aca="true" t="shared" si="140" ref="J520:J540">D520/$F520</f>
        <v>0.04716981172619024</v>
      </c>
      <c r="K520" s="51">
        <f aca="true" t="shared" si="141" ref="K520:K540">E520/$F520</f>
        <v>0.05660377263888941</v>
      </c>
      <c r="M520" s="39"/>
      <c r="AA520" s="17"/>
    </row>
    <row r="521" spans="1:27" ht="12.75">
      <c r="A521" s="78" t="s">
        <v>110</v>
      </c>
      <c r="B521" s="59">
        <v>5571.32</v>
      </c>
      <c r="C521" s="59">
        <f t="shared" si="137"/>
        <v>276.590335</v>
      </c>
      <c r="D521" s="59">
        <v>39.512905</v>
      </c>
      <c r="E521" s="59">
        <v>237.07743</v>
      </c>
      <c r="F521" s="59">
        <v>5847.91</v>
      </c>
      <c r="G521" s="75"/>
      <c r="H521" s="51">
        <f t="shared" si="138"/>
        <v>0.9527027604733999</v>
      </c>
      <c r="I521" s="134">
        <f t="shared" si="139"/>
        <v>0.04729729681202344</v>
      </c>
      <c r="J521" s="51">
        <f t="shared" si="140"/>
        <v>0.0067567566874319205</v>
      </c>
      <c r="K521" s="51">
        <f t="shared" si="141"/>
        <v>0.04054054012459152</v>
      </c>
      <c r="M521" s="39"/>
      <c r="AA521" s="17"/>
    </row>
    <row r="522" spans="1:27" ht="25.5">
      <c r="A522" s="78" t="s">
        <v>111</v>
      </c>
      <c r="B522" s="59">
        <v>1145.874</v>
      </c>
      <c r="C522" s="59">
        <f t="shared" si="137"/>
        <v>19.756453</v>
      </c>
      <c r="D522" s="59">
        <v>19.756453</v>
      </c>
      <c r="E522" s="59">
        <v>0</v>
      </c>
      <c r="F522" s="59">
        <v>1165.6307</v>
      </c>
      <c r="G522" s="75"/>
      <c r="H522" s="51">
        <f t="shared" si="138"/>
        <v>0.9830506351625777</v>
      </c>
      <c r="I522" s="134">
        <f t="shared" si="139"/>
        <v>0.016949152934973316</v>
      </c>
      <c r="J522" s="51">
        <f t="shared" si="140"/>
        <v>0.016949152934973316</v>
      </c>
      <c r="K522" s="51">
        <f t="shared" si="141"/>
        <v>0</v>
      </c>
      <c r="M522" s="39"/>
      <c r="AA522" s="17"/>
    </row>
    <row r="523" spans="1:27" ht="12.75">
      <c r="A523" s="78" t="s">
        <v>112</v>
      </c>
      <c r="B523" s="59">
        <v>9562.123</v>
      </c>
      <c r="C523" s="59">
        <f t="shared" si="137"/>
        <v>1106.3613500000001</v>
      </c>
      <c r="D523" s="59">
        <v>513.66777</v>
      </c>
      <c r="E523" s="59">
        <v>592.69358</v>
      </c>
      <c r="F523" s="59">
        <v>10668.48</v>
      </c>
      <c r="G523" s="75"/>
      <c r="H523" s="51">
        <f t="shared" si="138"/>
        <v>0.896296660817661</v>
      </c>
      <c r="I523" s="134">
        <f t="shared" si="139"/>
        <v>0.10370374692552267</v>
      </c>
      <c r="J523" s="51">
        <f t="shared" si="140"/>
        <v>0.04814816824889769</v>
      </c>
      <c r="K523" s="51">
        <f t="shared" si="141"/>
        <v>0.05555557867662497</v>
      </c>
      <c r="M523" s="39"/>
      <c r="AA523" s="17"/>
    </row>
    <row r="524" spans="1:27" ht="12.75">
      <c r="A524" s="78" t="s">
        <v>113</v>
      </c>
      <c r="B524" s="59">
        <v>54369.76</v>
      </c>
      <c r="C524" s="59">
        <f t="shared" si="137"/>
        <v>8692.839</v>
      </c>
      <c r="D524" s="59">
        <v>3101.763</v>
      </c>
      <c r="E524" s="59">
        <v>5591.076</v>
      </c>
      <c r="F524" s="59">
        <v>63062.6</v>
      </c>
      <c r="G524" s="75"/>
      <c r="H524" s="51">
        <f t="shared" si="138"/>
        <v>0.8621553821123773</v>
      </c>
      <c r="I524" s="134">
        <f t="shared" si="139"/>
        <v>0.13784460203036347</v>
      </c>
      <c r="J524" s="51">
        <f t="shared" si="140"/>
        <v>0.04918546016180747</v>
      </c>
      <c r="K524" s="51">
        <f t="shared" si="141"/>
        <v>0.088659141868556</v>
      </c>
      <c r="M524" s="39"/>
      <c r="AA524" s="17"/>
    </row>
    <row r="525" spans="1:27" ht="12.75">
      <c r="A525" s="130" t="s">
        <v>114</v>
      </c>
      <c r="B525" s="76">
        <v>4168.611</v>
      </c>
      <c r="C525" s="76">
        <f t="shared" si="137"/>
        <v>987.8226300000001</v>
      </c>
      <c r="D525" s="76">
        <v>355.61615</v>
      </c>
      <c r="E525" s="76">
        <v>632.20648</v>
      </c>
      <c r="F525" s="76">
        <v>5156.434</v>
      </c>
      <c r="G525" s="74"/>
      <c r="H525" s="62">
        <f t="shared" si="138"/>
        <v>0.8084290422412077</v>
      </c>
      <c r="I525" s="135">
        <f t="shared" si="139"/>
        <v>0.19157088600377706</v>
      </c>
      <c r="J525" s="62">
        <f t="shared" si="140"/>
        <v>0.06896551958194365</v>
      </c>
      <c r="K525" s="62">
        <f t="shared" si="141"/>
        <v>0.1226053664218334</v>
      </c>
      <c r="M525" s="39"/>
      <c r="AA525" s="17"/>
    </row>
    <row r="526" spans="1:27" ht="25.5">
      <c r="A526" s="78" t="s">
        <v>115</v>
      </c>
      <c r="B526" s="59">
        <v>849.52746</v>
      </c>
      <c r="C526" s="59">
        <f t="shared" si="137"/>
        <v>98.782263</v>
      </c>
      <c r="D526" s="59">
        <v>19.756453</v>
      </c>
      <c r="E526" s="59">
        <v>79.02581</v>
      </c>
      <c r="F526" s="59">
        <v>948.30972</v>
      </c>
      <c r="G526" s="75"/>
      <c r="H526" s="51">
        <f t="shared" si="138"/>
        <v>0.8958333359696029</v>
      </c>
      <c r="I526" s="134">
        <f t="shared" si="139"/>
        <v>0.10416666719392058</v>
      </c>
      <c r="J526" s="51">
        <f t="shared" si="140"/>
        <v>0.020833333860587236</v>
      </c>
      <c r="K526" s="51">
        <f t="shared" si="141"/>
        <v>0.08333333333333334</v>
      </c>
      <c r="M526" s="39"/>
      <c r="AA526" s="17"/>
    </row>
    <row r="527" spans="1:27" ht="12.75">
      <c r="A527" s="78" t="s">
        <v>116</v>
      </c>
      <c r="B527" s="59">
        <v>1007.579</v>
      </c>
      <c r="C527" s="59">
        <f t="shared" si="137"/>
        <v>0</v>
      </c>
      <c r="D527" s="59">
        <v>0</v>
      </c>
      <c r="E527" s="59">
        <v>0</v>
      </c>
      <c r="F527" s="59">
        <v>1007.579</v>
      </c>
      <c r="G527" s="75"/>
      <c r="H527" s="51">
        <f t="shared" si="138"/>
        <v>1</v>
      </c>
      <c r="I527" s="134">
        <f t="shared" si="139"/>
        <v>0</v>
      </c>
      <c r="J527" s="51">
        <f t="shared" si="140"/>
        <v>0</v>
      </c>
      <c r="K527" s="51">
        <f t="shared" si="141"/>
        <v>0</v>
      </c>
      <c r="M527" s="39"/>
      <c r="AA527" s="17"/>
    </row>
    <row r="528" spans="1:27" ht="12.75">
      <c r="A528" s="78" t="s">
        <v>117</v>
      </c>
      <c r="B528" s="59">
        <v>79.02581</v>
      </c>
      <c r="C528" s="59">
        <f t="shared" si="137"/>
        <v>0</v>
      </c>
      <c r="D528" s="59">
        <v>0</v>
      </c>
      <c r="E528" s="59">
        <v>0</v>
      </c>
      <c r="F528" s="59">
        <v>79.02581</v>
      </c>
      <c r="G528" s="75"/>
      <c r="H528" s="51">
        <f t="shared" si="138"/>
        <v>1</v>
      </c>
      <c r="I528" s="134">
        <f t="shared" si="139"/>
        <v>0</v>
      </c>
      <c r="J528" s="51">
        <f t="shared" si="140"/>
        <v>0</v>
      </c>
      <c r="K528" s="51">
        <f t="shared" si="141"/>
        <v>0</v>
      </c>
      <c r="M528" s="39"/>
      <c r="AA528" s="17"/>
    </row>
    <row r="529" spans="1:27" ht="12.75">
      <c r="A529" s="78" t="s">
        <v>118</v>
      </c>
      <c r="B529" s="59">
        <v>1027.336</v>
      </c>
      <c r="C529" s="59">
        <f t="shared" si="137"/>
        <v>59.269358</v>
      </c>
      <c r="D529" s="59">
        <v>59.269358</v>
      </c>
      <c r="E529" s="59">
        <v>0</v>
      </c>
      <c r="F529" s="59">
        <v>1086.605</v>
      </c>
      <c r="G529" s="75"/>
      <c r="H529" s="51">
        <f t="shared" si="138"/>
        <v>0.945454880108227</v>
      </c>
      <c r="I529" s="134">
        <f t="shared" si="139"/>
        <v>0.05454544935832248</v>
      </c>
      <c r="J529" s="51">
        <f t="shared" si="140"/>
        <v>0.05454544935832248</v>
      </c>
      <c r="K529" s="51">
        <f t="shared" si="141"/>
        <v>0</v>
      </c>
      <c r="M529" s="39"/>
      <c r="AA529" s="17"/>
    </row>
    <row r="530" spans="1:27" ht="25.5">
      <c r="A530" s="78" t="s">
        <v>119</v>
      </c>
      <c r="B530" s="59">
        <v>138.29517</v>
      </c>
      <c r="C530" s="59">
        <f t="shared" si="137"/>
        <v>19.756453</v>
      </c>
      <c r="D530" s="59">
        <v>0</v>
      </c>
      <c r="E530" s="59">
        <v>19.756453</v>
      </c>
      <c r="F530" s="59">
        <v>158.05162</v>
      </c>
      <c r="G530" s="75"/>
      <c r="H530" s="51">
        <f t="shared" si="138"/>
        <v>0.8750000158176171</v>
      </c>
      <c r="I530" s="134">
        <f t="shared" si="139"/>
        <v>0.12500000316352342</v>
      </c>
      <c r="J530" s="51">
        <f t="shared" si="140"/>
        <v>0</v>
      </c>
      <c r="K530" s="51">
        <f t="shared" si="141"/>
        <v>0.12500000316352342</v>
      </c>
      <c r="M530" s="39"/>
      <c r="AA530" s="17"/>
    </row>
    <row r="531" spans="1:27" ht="12.75">
      <c r="A531" s="78" t="s">
        <v>120</v>
      </c>
      <c r="B531" s="59">
        <v>98.7822628</v>
      </c>
      <c r="C531" s="59">
        <f t="shared" si="137"/>
        <v>0</v>
      </c>
      <c r="D531" s="59">
        <v>0</v>
      </c>
      <c r="E531" s="59">
        <v>0</v>
      </c>
      <c r="F531" s="59">
        <v>98.7822628</v>
      </c>
      <c r="G531" s="75"/>
      <c r="H531" s="51">
        <f t="shared" si="138"/>
        <v>1</v>
      </c>
      <c r="I531" s="134">
        <f t="shared" si="139"/>
        <v>0</v>
      </c>
      <c r="J531" s="51">
        <f t="shared" si="140"/>
        <v>0</v>
      </c>
      <c r="K531" s="51">
        <f t="shared" si="141"/>
        <v>0</v>
      </c>
      <c r="M531" s="39"/>
      <c r="AA531" s="17"/>
    </row>
    <row r="532" spans="1:27" ht="12.75">
      <c r="A532" s="78" t="s">
        <v>121</v>
      </c>
      <c r="B532" s="59">
        <v>296.34679</v>
      </c>
      <c r="C532" s="59">
        <f t="shared" si="137"/>
        <v>19.756453</v>
      </c>
      <c r="D532" s="59">
        <v>19.756453</v>
      </c>
      <c r="E532" s="59">
        <v>0</v>
      </c>
      <c r="F532" s="59">
        <v>316.103241</v>
      </c>
      <c r="G532" s="75"/>
      <c r="H532" s="51">
        <f t="shared" si="138"/>
        <v>0.9375000049430052</v>
      </c>
      <c r="I532" s="134">
        <f t="shared" si="139"/>
        <v>0.06250000138404148</v>
      </c>
      <c r="J532" s="51">
        <f t="shared" si="140"/>
        <v>0.06250000138404148</v>
      </c>
      <c r="K532" s="51">
        <f t="shared" si="141"/>
        <v>0</v>
      </c>
      <c r="M532" s="39"/>
      <c r="AA532" s="17"/>
    </row>
    <row r="533" spans="1:27" ht="12.75">
      <c r="A533" s="78" t="s">
        <v>122</v>
      </c>
      <c r="B533" s="59">
        <v>98.7822628</v>
      </c>
      <c r="C533" s="59">
        <f t="shared" si="137"/>
        <v>0</v>
      </c>
      <c r="D533" s="59">
        <v>0</v>
      </c>
      <c r="E533" s="59">
        <v>0</v>
      </c>
      <c r="F533" s="59">
        <v>98.7822628</v>
      </c>
      <c r="G533" s="75"/>
      <c r="H533" s="51">
        <f t="shared" si="138"/>
        <v>1</v>
      </c>
      <c r="I533" s="134">
        <f t="shared" si="139"/>
        <v>0</v>
      </c>
      <c r="J533" s="51">
        <f t="shared" si="140"/>
        <v>0</v>
      </c>
      <c r="K533" s="51">
        <f t="shared" si="141"/>
        <v>0</v>
      </c>
      <c r="M533" s="39"/>
      <c r="AA533" s="17"/>
    </row>
    <row r="534" spans="1:27" ht="12.75">
      <c r="A534" s="78" t="s">
        <v>123</v>
      </c>
      <c r="B534" s="59">
        <v>1521.247</v>
      </c>
      <c r="C534" s="59">
        <f t="shared" si="137"/>
        <v>138.295168</v>
      </c>
      <c r="D534" s="59">
        <v>79.02581</v>
      </c>
      <c r="E534" s="59">
        <v>59.269358</v>
      </c>
      <c r="F534" s="59">
        <v>1659.542</v>
      </c>
      <c r="G534" s="75"/>
      <c r="H534" s="51">
        <f t="shared" si="138"/>
        <v>0.9166667670959819</v>
      </c>
      <c r="I534" s="134">
        <f t="shared" si="139"/>
        <v>0.08333333413676786</v>
      </c>
      <c r="J534" s="51">
        <f t="shared" si="140"/>
        <v>0.047619047905988525</v>
      </c>
      <c r="K534" s="51">
        <f t="shared" si="141"/>
        <v>0.03571428623077934</v>
      </c>
      <c r="M534" s="39"/>
      <c r="AA534" s="17"/>
    </row>
    <row r="535" spans="1:27" ht="12.75">
      <c r="A535" s="78" t="s">
        <v>124</v>
      </c>
      <c r="B535" s="59">
        <v>2390.531</v>
      </c>
      <c r="C535" s="59">
        <f t="shared" si="137"/>
        <v>335.8597</v>
      </c>
      <c r="D535" s="59">
        <v>118.53872</v>
      </c>
      <c r="E535" s="59">
        <v>217.32098</v>
      </c>
      <c r="F535" s="59">
        <v>2726.39</v>
      </c>
      <c r="G535" s="75"/>
      <c r="H535" s="51">
        <f t="shared" si="138"/>
        <v>0.8768118280950268</v>
      </c>
      <c r="I535" s="134">
        <f t="shared" si="139"/>
        <v>0.12318842865474125</v>
      </c>
      <c r="J535" s="51">
        <f t="shared" si="140"/>
        <v>0.043478269799991934</v>
      </c>
      <c r="K535" s="51">
        <f t="shared" si="141"/>
        <v>0.07971015885474932</v>
      </c>
      <c r="M535" s="39"/>
      <c r="AA535" s="17"/>
    </row>
    <row r="536" spans="1:27" ht="12.75">
      <c r="A536" s="78" t="s">
        <v>125</v>
      </c>
      <c r="B536" s="59">
        <v>889.04037</v>
      </c>
      <c r="C536" s="59">
        <f t="shared" si="137"/>
        <v>39.512905</v>
      </c>
      <c r="D536" s="59">
        <v>39.512905</v>
      </c>
      <c r="E536" s="59">
        <v>0</v>
      </c>
      <c r="F536" s="59">
        <v>928.55327</v>
      </c>
      <c r="G536" s="75"/>
      <c r="H536" s="51">
        <f t="shared" si="138"/>
        <v>0.9574468140099276</v>
      </c>
      <c r="I536" s="134">
        <f t="shared" si="139"/>
        <v>0.04255319137479318</v>
      </c>
      <c r="J536" s="51">
        <f t="shared" si="140"/>
        <v>0.04255319137479318</v>
      </c>
      <c r="K536" s="51">
        <f t="shared" si="141"/>
        <v>0</v>
      </c>
      <c r="M536" s="39"/>
      <c r="AA536" s="17"/>
    </row>
    <row r="537" spans="1:27" ht="25.5">
      <c r="A537" s="78" t="s">
        <v>126</v>
      </c>
      <c r="B537" s="59">
        <v>375.3726</v>
      </c>
      <c r="C537" s="59">
        <f t="shared" si="137"/>
        <v>19.756453</v>
      </c>
      <c r="D537" s="59">
        <v>0</v>
      </c>
      <c r="E537" s="59">
        <v>19.756453</v>
      </c>
      <c r="F537" s="59">
        <v>395.12905</v>
      </c>
      <c r="G537" s="75"/>
      <c r="H537" s="51">
        <f t="shared" si="138"/>
        <v>0.9500000063270467</v>
      </c>
      <c r="I537" s="134">
        <f t="shared" si="139"/>
        <v>0.05000000126540936</v>
      </c>
      <c r="J537" s="51">
        <f t="shared" si="140"/>
        <v>0</v>
      </c>
      <c r="K537" s="51">
        <f t="shared" si="141"/>
        <v>0.05000000126540936</v>
      </c>
      <c r="M537" s="39"/>
      <c r="AA537" s="17"/>
    </row>
    <row r="538" spans="1:27" ht="12.75">
      <c r="A538" s="78" t="s">
        <v>127</v>
      </c>
      <c r="B538" s="59">
        <v>948.30972</v>
      </c>
      <c r="C538" s="59">
        <f t="shared" si="137"/>
        <v>59.269358000000004</v>
      </c>
      <c r="D538" s="59">
        <v>39.512905</v>
      </c>
      <c r="E538" s="59">
        <v>19.756453</v>
      </c>
      <c r="F538" s="59">
        <v>1007.579</v>
      </c>
      <c r="G538" s="75"/>
      <c r="H538" s="51">
        <f t="shared" si="138"/>
        <v>0.9411765429807489</v>
      </c>
      <c r="I538" s="134">
        <f t="shared" si="139"/>
        <v>0.058823534432535816</v>
      </c>
      <c r="J538" s="51">
        <f t="shared" si="140"/>
        <v>0.039215689290864546</v>
      </c>
      <c r="K538" s="51">
        <f t="shared" si="141"/>
        <v>0.019607845141671274</v>
      </c>
      <c r="M538" s="39"/>
      <c r="AA538" s="17"/>
    </row>
    <row r="539" spans="1:27" ht="12.75">
      <c r="A539" s="130" t="s">
        <v>108</v>
      </c>
      <c r="B539" s="76">
        <v>1185.387</v>
      </c>
      <c r="C539" s="76">
        <f t="shared" si="137"/>
        <v>237.07743499999998</v>
      </c>
      <c r="D539" s="76">
        <v>39.512905</v>
      </c>
      <c r="E539" s="76">
        <v>197.56453</v>
      </c>
      <c r="F539" s="76">
        <v>1422.465</v>
      </c>
      <c r="G539" s="74"/>
      <c r="H539" s="62">
        <f t="shared" si="138"/>
        <v>0.8333329818308359</v>
      </c>
      <c r="I539" s="135">
        <f t="shared" si="139"/>
        <v>0.166666620971342</v>
      </c>
      <c r="J539" s="62">
        <f t="shared" si="140"/>
        <v>0.02777776957605284</v>
      </c>
      <c r="K539" s="62">
        <f t="shared" si="141"/>
        <v>0.13888885139528917</v>
      </c>
      <c r="M539" s="39"/>
      <c r="AA539" s="17"/>
    </row>
    <row r="540" spans="1:27" ht="12.75">
      <c r="A540" s="130" t="s">
        <v>305</v>
      </c>
      <c r="B540" s="76">
        <v>98.7822628</v>
      </c>
      <c r="C540" s="76">
        <f t="shared" si="137"/>
        <v>59.269358000000004</v>
      </c>
      <c r="D540" s="76">
        <v>19.756453</v>
      </c>
      <c r="E540" s="76">
        <v>39.512905</v>
      </c>
      <c r="F540" s="76">
        <v>158.05162</v>
      </c>
      <c r="G540" s="77"/>
      <c r="H540" s="62">
        <f t="shared" si="138"/>
        <v>0.625000001898114</v>
      </c>
      <c r="I540" s="135">
        <f t="shared" si="139"/>
        <v>0.3750000031635234</v>
      </c>
      <c r="J540" s="62">
        <f t="shared" si="140"/>
        <v>0.12500000316352342</v>
      </c>
      <c r="K540" s="62">
        <f t="shared" si="141"/>
        <v>0.25</v>
      </c>
      <c r="M540" s="39"/>
      <c r="AA540" s="17"/>
    </row>
    <row r="541" spans="1:27" ht="12.75">
      <c r="A541" s="130" t="s">
        <v>343</v>
      </c>
      <c r="B541" s="76">
        <v>4781.062</v>
      </c>
      <c r="C541" s="76">
        <f>D541+E541</f>
        <v>1837.3505</v>
      </c>
      <c r="D541" s="76">
        <v>414.8855</v>
      </c>
      <c r="E541" s="76">
        <v>1422.465</v>
      </c>
      <c r="F541" s="76">
        <v>6618.412</v>
      </c>
      <c r="G541" s="77"/>
      <c r="H541" s="62">
        <f aca="true" t="shared" si="142" ref="H541:K542">B541/$F541</f>
        <v>0.7223880894691959</v>
      </c>
      <c r="I541" s="135">
        <f t="shared" si="142"/>
        <v>0.27761198607762705</v>
      </c>
      <c r="J541" s="62">
        <f t="shared" si="142"/>
        <v>0.06268656287943392</v>
      </c>
      <c r="K541" s="62">
        <f t="shared" si="142"/>
        <v>0.21492542319819313</v>
      </c>
      <c r="M541" s="39"/>
      <c r="AA541" s="17"/>
    </row>
    <row r="542" spans="1:27" ht="12.75">
      <c r="A542" s="130" t="s">
        <v>302</v>
      </c>
      <c r="B542" s="76">
        <v>4978.626</v>
      </c>
      <c r="C542" s="76">
        <f>D542+E542</f>
        <v>3220.30134</v>
      </c>
      <c r="D542" s="76">
        <v>276.59034</v>
      </c>
      <c r="E542" s="76">
        <v>2943.711</v>
      </c>
      <c r="F542" s="76">
        <v>8198.928</v>
      </c>
      <c r="G542" s="77"/>
      <c r="H542" s="62">
        <f t="shared" si="142"/>
        <v>0.6072288962654631</v>
      </c>
      <c r="I542" s="135">
        <f t="shared" si="142"/>
        <v>0.39277102323620844</v>
      </c>
      <c r="J542" s="62">
        <f t="shared" si="142"/>
        <v>0.03373493949452904</v>
      </c>
      <c r="K542" s="62">
        <f t="shared" si="142"/>
        <v>0.3590360837416794</v>
      </c>
      <c r="M542" s="39"/>
      <c r="AA542" s="17"/>
    </row>
    <row r="543" spans="1:27" ht="25.5">
      <c r="A543" s="130" t="s">
        <v>128</v>
      </c>
      <c r="B543" s="76">
        <v>31215.195</v>
      </c>
      <c r="C543" s="76">
        <f aca="true" t="shared" si="143" ref="C543:C548">D543+E543</f>
        <v>7566.721</v>
      </c>
      <c r="D543" s="76">
        <v>1797.837</v>
      </c>
      <c r="E543" s="76">
        <v>5768.884</v>
      </c>
      <c r="F543" s="76">
        <v>38781.92</v>
      </c>
      <c r="G543" s="74"/>
      <c r="H543" s="62">
        <f aca="true" t="shared" si="144" ref="H543:K549">B543/$F543</f>
        <v>0.8048903973810477</v>
      </c>
      <c r="I543" s="135">
        <f t="shared" si="144"/>
        <v>0.19510949947810732</v>
      </c>
      <c r="J543" s="62">
        <f t="shared" si="144"/>
        <v>0.04635760684360135</v>
      </c>
      <c r="K543" s="62">
        <f t="shared" si="144"/>
        <v>0.14875189263450597</v>
      </c>
      <c r="M543" s="39"/>
      <c r="AA543" s="17"/>
    </row>
    <row r="544" spans="1:27" ht="12.75">
      <c r="A544" s="130" t="s">
        <v>349</v>
      </c>
      <c r="B544" s="76">
        <v>355.61615</v>
      </c>
      <c r="C544" s="76">
        <f t="shared" si="143"/>
        <v>118.5387158</v>
      </c>
      <c r="D544" s="76">
        <v>19.756453</v>
      </c>
      <c r="E544" s="76">
        <v>98.7822628</v>
      </c>
      <c r="F544" s="76">
        <v>474.15486</v>
      </c>
      <c r="G544" s="74"/>
      <c r="H544" s="62">
        <f t="shared" si="144"/>
        <v>0.750000010545078</v>
      </c>
      <c r="I544" s="135">
        <f t="shared" si="144"/>
        <v>0.2500000016872125</v>
      </c>
      <c r="J544" s="62">
        <f t="shared" si="144"/>
        <v>0.04166666772117447</v>
      </c>
      <c r="K544" s="62">
        <f t="shared" si="144"/>
        <v>0.208333333966038</v>
      </c>
      <c r="M544" s="39"/>
      <c r="AA544" s="17"/>
    </row>
    <row r="545" spans="1:27" ht="12.75">
      <c r="A545" s="130" t="s">
        <v>297</v>
      </c>
      <c r="B545" s="76">
        <v>3911.778</v>
      </c>
      <c r="C545" s="76">
        <f t="shared" si="143"/>
        <v>2844.92917</v>
      </c>
      <c r="D545" s="76">
        <v>513.66777</v>
      </c>
      <c r="E545" s="76">
        <v>2331.2614</v>
      </c>
      <c r="F545" s="76">
        <v>6756.707</v>
      </c>
      <c r="G545" s="77"/>
      <c r="H545" s="62">
        <f t="shared" si="144"/>
        <v>0.5789474073687078</v>
      </c>
      <c r="I545" s="135">
        <f t="shared" si="144"/>
        <v>0.4210526177914774</v>
      </c>
      <c r="J545" s="62">
        <f t="shared" si="144"/>
        <v>0.07602338979624246</v>
      </c>
      <c r="K545" s="62">
        <f t="shared" si="144"/>
        <v>0.34502922799523494</v>
      </c>
      <c r="M545" s="39"/>
      <c r="AA545" s="17"/>
    </row>
    <row r="546" spans="1:27" ht="12.75">
      <c r="A546" s="78" t="s">
        <v>129</v>
      </c>
      <c r="B546" s="59">
        <v>197.56453</v>
      </c>
      <c r="C546" s="59">
        <f t="shared" si="143"/>
        <v>0</v>
      </c>
      <c r="D546" s="59">
        <v>0</v>
      </c>
      <c r="E546" s="59">
        <v>0</v>
      </c>
      <c r="F546" s="59">
        <v>197.56453</v>
      </c>
      <c r="G546" s="75"/>
      <c r="H546" s="51">
        <f t="shared" si="144"/>
        <v>1</v>
      </c>
      <c r="I546" s="134">
        <f t="shared" si="144"/>
        <v>0</v>
      </c>
      <c r="J546" s="51">
        <f t="shared" si="144"/>
        <v>0</v>
      </c>
      <c r="K546" s="51">
        <f t="shared" si="144"/>
        <v>0</v>
      </c>
      <c r="M546" s="39"/>
      <c r="AA546" s="17"/>
    </row>
    <row r="547" spans="1:27" ht="12.75">
      <c r="A547" s="130" t="s">
        <v>365</v>
      </c>
      <c r="B547" s="76">
        <v>1126.1178</v>
      </c>
      <c r="C547" s="76">
        <f t="shared" si="143"/>
        <v>296.3467928</v>
      </c>
      <c r="D547" s="76">
        <v>98.7822628</v>
      </c>
      <c r="E547" s="76">
        <v>197.56453</v>
      </c>
      <c r="F547" s="76">
        <v>1422.465</v>
      </c>
      <c r="G547" s="74"/>
      <c r="H547" s="62">
        <f t="shared" si="144"/>
        <v>0.7916664381900433</v>
      </c>
      <c r="I547" s="135">
        <f t="shared" si="144"/>
        <v>0.20833327554632278</v>
      </c>
      <c r="J547" s="62">
        <f t="shared" si="144"/>
        <v>0.06944442415103359</v>
      </c>
      <c r="K547" s="62">
        <f t="shared" si="144"/>
        <v>0.13888885139528917</v>
      </c>
      <c r="M547" s="39"/>
      <c r="AA547" s="17"/>
    </row>
    <row r="548" spans="1:27" ht="38.25">
      <c r="A548" s="131" t="s">
        <v>130</v>
      </c>
      <c r="B548" s="73">
        <v>750.7452</v>
      </c>
      <c r="C548" s="73">
        <f t="shared" si="143"/>
        <v>138.295168</v>
      </c>
      <c r="D548" s="73">
        <v>59.269358</v>
      </c>
      <c r="E548" s="73">
        <v>79.02581</v>
      </c>
      <c r="F548" s="73">
        <v>889.04037</v>
      </c>
      <c r="G548" s="74"/>
      <c r="H548" s="62">
        <f t="shared" si="144"/>
        <v>0.8444444429446999</v>
      </c>
      <c r="I548" s="135">
        <f t="shared" si="144"/>
        <v>0.15555555480568334</v>
      </c>
      <c r="J548" s="62">
        <f t="shared" si="144"/>
        <v>0.06666666666666667</v>
      </c>
      <c r="K548" s="62">
        <f t="shared" si="144"/>
        <v>0.08888888813901669</v>
      </c>
      <c r="M548" s="39"/>
      <c r="AA548" s="17"/>
    </row>
    <row r="549" spans="1:27" ht="12.75">
      <c r="A549" s="244" t="s">
        <v>566</v>
      </c>
      <c r="B549" s="245">
        <f>SUM(B520:B548)</f>
        <v>136892.46338840004</v>
      </c>
      <c r="C549" s="245">
        <f>SUM(C520:C548)</f>
        <v>28627.0993186</v>
      </c>
      <c r="D549" s="245">
        <f>SUM(D520:D548)</f>
        <v>7843.311453799998</v>
      </c>
      <c r="E549" s="245">
        <f>SUM(E520:E548)</f>
        <v>20783.787864799997</v>
      </c>
      <c r="F549" s="245">
        <f>SUM(F520:F548)</f>
        <v>165519.5633166</v>
      </c>
      <c r="G549" s="74"/>
      <c r="H549" s="246">
        <f t="shared" si="144"/>
        <v>0.827047030848897</v>
      </c>
      <c r="I549" s="247">
        <f t="shared" si="144"/>
        <v>0.17295296546815492</v>
      </c>
      <c r="J549" s="246">
        <f t="shared" si="144"/>
        <v>0.047386008618193295</v>
      </c>
      <c r="K549" s="246">
        <f t="shared" si="144"/>
        <v>0.12556695684996158</v>
      </c>
      <c r="M549" s="39"/>
      <c r="AA549" s="17"/>
    </row>
    <row r="550" spans="1:27" ht="12.75">
      <c r="A550" s="128"/>
      <c r="B550" s="115"/>
      <c r="C550" s="115"/>
      <c r="D550" s="115"/>
      <c r="E550" s="115"/>
      <c r="F550" s="115"/>
      <c r="G550" s="75"/>
      <c r="H550" s="71"/>
      <c r="I550" s="137"/>
      <c r="J550" s="71"/>
      <c r="K550" s="71"/>
      <c r="M550" s="39"/>
      <c r="AA550" s="17"/>
    </row>
    <row r="551" spans="1:27" ht="12.75">
      <c r="A551" s="113" t="s">
        <v>132</v>
      </c>
      <c r="B551" s="115"/>
      <c r="C551" s="115"/>
      <c r="D551" s="115"/>
      <c r="E551" s="115"/>
      <c r="F551" s="115"/>
      <c r="G551" s="75"/>
      <c r="H551" s="71"/>
      <c r="I551" s="137"/>
      <c r="J551" s="71"/>
      <c r="K551" s="71"/>
      <c r="M551" s="39"/>
      <c r="AA551" s="17"/>
    </row>
    <row r="552" spans="1:27" ht="25.5">
      <c r="A552" s="122" t="s">
        <v>401</v>
      </c>
      <c r="B552" s="115">
        <v>572.93712</v>
      </c>
      <c r="C552" s="115">
        <f>D552+E552</f>
        <v>19.756453</v>
      </c>
      <c r="D552" s="115">
        <v>0</v>
      </c>
      <c r="E552" s="115">
        <v>19.756453</v>
      </c>
      <c r="F552" s="115">
        <v>592.69358</v>
      </c>
      <c r="G552" s="75"/>
      <c r="H552" s="51">
        <f aca="true" t="shared" si="145" ref="H552:K556">B552/$F552</f>
        <v>0.9666666542937753</v>
      </c>
      <c r="I552" s="134">
        <f t="shared" si="145"/>
        <v>0.03333333389573749</v>
      </c>
      <c r="J552" s="51">
        <f t="shared" si="145"/>
        <v>0</v>
      </c>
      <c r="K552" s="51">
        <f t="shared" si="145"/>
        <v>0.03333333389573749</v>
      </c>
      <c r="M552" s="39"/>
      <c r="AA552" s="17"/>
    </row>
    <row r="553" spans="1:27" ht="12.75">
      <c r="A553" s="122" t="s">
        <v>402</v>
      </c>
      <c r="B553" s="115">
        <v>928.55327</v>
      </c>
      <c r="C553" s="115">
        <f>D553+E553</f>
        <v>19.756453</v>
      </c>
      <c r="D553" s="115">
        <v>0</v>
      </c>
      <c r="E553" s="115">
        <v>19.756453</v>
      </c>
      <c r="F553" s="115">
        <v>948.30972</v>
      </c>
      <c r="G553" s="75"/>
      <c r="H553" s="51">
        <f t="shared" si="145"/>
        <v>0.9791666693029362</v>
      </c>
      <c r="I553" s="134">
        <f t="shared" si="145"/>
        <v>0.020833333860587236</v>
      </c>
      <c r="J553" s="51">
        <f t="shared" si="145"/>
        <v>0</v>
      </c>
      <c r="K553" s="51">
        <f t="shared" si="145"/>
        <v>0.020833333860587236</v>
      </c>
      <c r="M553" s="39"/>
      <c r="AA553" s="17"/>
    </row>
    <row r="554" spans="1:27" ht="25.5">
      <c r="A554" s="122" t="s">
        <v>403</v>
      </c>
      <c r="B554" s="115">
        <v>2054.671</v>
      </c>
      <c r="C554" s="115">
        <f>D554+E554</f>
        <v>79.025811</v>
      </c>
      <c r="D554" s="115">
        <v>59.269358</v>
      </c>
      <c r="E554" s="115">
        <v>19.756453</v>
      </c>
      <c r="F554" s="115">
        <v>2133.697</v>
      </c>
      <c r="G554" s="75"/>
      <c r="H554" s="51">
        <f t="shared" si="145"/>
        <v>0.9629628761722023</v>
      </c>
      <c r="I554" s="134">
        <f t="shared" si="145"/>
        <v>0.03703703524914737</v>
      </c>
      <c r="J554" s="51">
        <f t="shared" si="145"/>
        <v>0.027777776319693</v>
      </c>
      <c r="K554" s="51">
        <f t="shared" si="145"/>
        <v>0.009259258929454369</v>
      </c>
      <c r="M554" s="39"/>
      <c r="AA554" s="17"/>
    </row>
    <row r="555" spans="1:27" ht="12.75">
      <c r="A555" s="122" t="s">
        <v>404</v>
      </c>
      <c r="B555" s="115">
        <v>2805.416</v>
      </c>
      <c r="C555" s="115">
        <f>D555+E555</f>
        <v>118.53871500000001</v>
      </c>
      <c r="D555" s="115">
        <v>39.512905</v>
      </c>
      <c r="E555" s="115">
        <v>79.02581</v>
      </c>
      <c r="F555" s="115">
        <v>2923.955</v>
      </c>
      <c r="G555" s="75"/>
      <c r="H555" s="51">
        <f t="shared" si="145"/>
        <v>0.9594593624046882</v>
      </c>
      <c r="I555" s="134">
        <f t="shared" si="145"/>
        <v>0.040540540124591525</v>
      </c>
      <c r="J555" s="51">
        <f t="shared" si="145"/>
        <v>0.013513513374863841</v>
      </c>
      <c r="K555" s="51">
        <f t="shared" si="145"/>
        <v>0.027027026749727682</v>
      </c>
      <c r="M555" s="39"/>
      <c r="AA555" s="17"/>
    </row>
    <row r="556" spans="1:27" ht="12.75">
      <c r="A556" s="119" t="s">
        <v>567</v>
      </c>
      <c r="B556" s="120">
        <f>SUM(B552:B555)</f>
        <v>6361.57739</v>
      </c>
      <c r="C556" s="120">
        <f>SUM(C552:C555)</f>
        <v>237.07743200000002</v>
      </c>
      <c r="D556" s="120">
        <f>SUM(D552:D555)</f>
        <v>98.782263</v>
      </c>
      <c r="E556" s="120">
        <f>SUM(E552:E555)</f>
        <v>138.29516900000002</v>
      </c>
      <c r="F556" s="120">
        <f>SUM(F552:F555)</f>
        <v>6598.6553</v>
      </c>
      <c r="G556" s="75"/>
      <c r="H556" s="69">
        <f t="shared" si="145"/>
        <v>0.9640717844437184</v>
      </c>
      <c r="I556" s="249">
        <f t="shared" si="145"/>
        <v>0.03592814311728027</v>
      </c>
      <c r="J556" s="69">
        <f t="shared" si="145"/>
        <v>0.01497005958168477</v>
      </c>
      <c r="K556" s="69">
        <f t="shared" si="145"/>
        <v>0.020958083535595504</v>
      </c>
      <c r="M556" s="39"/>
      <c r="AA556" s="17"/>
    </row>
    <row r="557" spans="1:27" ht="12.75">
      <c r="A557" s="128"/>
      <c r="B557" s="115"/>
      <c r="C557" s="115"/>
      <c r="D557" s="115"/>
      <c r="E557" s="115"/>
      <c r="F557" s="115"/>
      <c r="G557" s="75"/>
      <c r="H557" s="71"/>
      <c r="I557" s="250"/>
      <c r="J557" s="71"/>
      <c r="K557" s="71"/>
      <c r="M557" s="39"/>
      <c r="AA557" s="17"/>
    </row>
    <row r="558" spans="1:13" ht="12.75">
      <c r="A558" s="113" t="s">
        <v>133</v>
      </c>
      <c r="B558" s="115"/>
      <c r="C558" s="115"/>
      <c r="D558" s="115"/>
      <c r="E558" s="115"/>
      <c r="F558" s="115"/>
      <c r="G558" s="75"/>
      <c r="H558" s="71"/>
      <c r="I558" s="71"/>
      <c r="J558" s="71"/>
      <c r="K558" s="71"/>
      <c r="M558" s="39"/>
    </row>
    <row r="559" spans="1:13" ht="25.5">
      <c r="A559" s="122" t="s">
        <v>362</v>
      </c>
      <c r="B559" s="79">
        <v>16160.78</v>
      </c>
      <c r="C559" s="79">
        <f>D559+E559</f>
        <v>4543.98393</v>
      </c>
      <c r="D559" s="79">
        <v>651.96293</v>
      </c>
      <c r="E559" s="79">
        <v>3892.021</v>
      </c>
      <c r="F559" s="79">
        <v>20704.76</v>
      </c>
      <c r="G559" s="75"/>
      <c r="H559" s="51">
        <f>B559/$F559</f>
        <v>0.7805345244281993</v>
      </c>
      <c r="I559" s="51">
        <f>C559/$F559</f>
        <v>0.21946566538322593</v>
      </c>
      <c r="J559" s="51">
        <f>D559/$F559</f>
        <v>0.03148855287383191</v>
      </c>
      <c r="K559" s="51">
        <f>E559/$F559</f>
        <v>0.187977112509394</v>
      </c>
      <c r="M559" s="39"/>
    </row>
    <row r="560" spans="1:13" ht="12.75">
      <c r="A560" s="127"/>
      <c r="B560" s="115"/>
      <c r="C560" s="115"/>
      <c r="D560" s="115"/>
      <c r="E560" s="115"/>
      <c r="F560" s="115"/>
      <c r="G560" s="75"/>
      <c r="H560" s="71"/>
      <c r="I560" s="71"/>
      <c r="J560" s="71"/>
      <c r="K560" s="71"/>
      <c r="M560" s="39"/>
    </row>
    <row r="561" spans="7:13" ht="12.75">
      <c r="G561" s="28"/>
      <c r="H561" s="50"/>
      <c r="I561" s="50"/>
      <c r="J561" s="50"/>
      <c r="K561" s="50"/>
      <c r="L561" s="50"/>
      <c r="M561" s="39"/>
    </row>
    <row r="562" spans="7:13" ht="12.75">
      <c r="G562" s="29"/>
      <c r="H562" s="50"/>
      <c r="I562" s="50"/>
      <c r="J562" s="50"/>
      <c r="K562" s="50"/>
      <c r="M562" s="39"/>
    </row>
    <row r="563" spans="1:13" ht="12.75">
      <c r="A563" s="143"/>
      <c r="B563" s="158" t="s">
        <v>406</v>
      </c>
      <c r="C563" s="158"/>
      <c r="D563" s="158"/>
      <c r="E563" s="158"/>
      <c r="F563" s="158"/>
      <c r="H563" s="159" t="s">
        <v>591</v>
      </c>
      <c r="I563" s="159"/>
      <c r="J563" s="159"/>
      <c r="K563" s="159"/>
      <c r="M563" s="39"/>
    </row>
    <row r="564" spans="2:13" ht="38.25">
      <c r="B564" s="65" t="s">
        <v>150</v>
      </c>
      <c r="C564" s="65" t="s">
        <v>157</v>
      </c>
      <c r="D564" s="65" t="s">
        <v>9</v>
      </c>
      <c r="E564" s="65" t="s">
        <v>378</v>
      </c>
      <c r="F564" s="65" t="s">
        <v>214</v>
      </c>
      <c r="G564" s="68"/>
      <c r="H564" s="65" t="s">
        <v>150</v>
      </c>
      <c r="I564" s="65" t="s">
        <v>611</v>
      </c>
      <c r="J564" s="65" t="s">
        <v>10</v>
      </c>
      <c r="K564" s="65" t="s">
        <v>612</v>
      </c>
      <c r="M564" s="39"/>
    </row>
    <row r="565" spans="1:13" ht="12.75">
      <c r="A565" s="139" t="s">
        <v>592</v>
      </c>
      <c r="B565" s="28">
        <f>B559+B556+B549+B517+B439+B403+B395+B363+B353+B300+B279+B256+B247+B232+B214+B205+B173+B152+B138+B131+B122+B100+B79+B66+B51+B35</f>
        <v>2486033.486073</v>
      </c>
      <c r="C565" s="28">
        <f>C559+C556+C549+C517+C439+C403+C395+C363+C353+C300+C279+C256+C247+C232+C214+C205+C173+C152+C138+C131+C122+C100+C79+C66+C51+C35</f>
        <v>430868.45813620003</v>
      </c>
      <c r="D565" s="28">
        <f>D559+D556+D549+D517+D439+D403+D395+D363+D353+D300+D279+D256+D247+D232+D214+D205+D173+D152+D138+D131+D122+D100+D79+D66+D51+D35</f>
        <v>134877.3014196</v>
      </c>
      <c r="E565" s="28">
        <f>E559+E556+E549+E517+E439+E403+E395+E363+E353+E300+E279+E256+E247+E232+E214+E205+E173+E152+E138+E131+E122+E100+E79+E66+E51+E35</f>
        <v>295991.15671659994</v>
      </c>
      <c r="F565" s="28">
        <f>F559+F556+F549+F517+F439+F403+F395+F363+F353+F300+F279+F256+F247+F232+F214+F205+F173+F152+F138+F131+F122+F100+F79+F66+F51+F35</f>
        <v>2916901.8741570003</v>
      </c>
      <c r="H565" s="63">
        <v>0.852285607582009</v>
      </c>
      <c r="I565" s="63">
        <v>0.14771441643395125</v>
      </c>
      <c r="J565" s="63">
        <v>0.046239917295325624</v>
      </c>
      <c r="K565" s="63">
        <v>0.1014744991386256</v>
      </c>
      <c r="L565" s="19"/>
      <c r="M565" s="27" t="str">
        <f>IF(I565&gt;=0.15,1," ")</f>
        <v> </v>
      </c>
    </row>
    <row r="566" spans="1:13" ht="12.75">
      <c r="A566" s="138"/>
      <c r="B566" s="19"/>
      <c r="C566" s="19"/>
      <c r="D566" s="19"/>
      <c r="E566" s="19"/>
      <c r="F566" s="19"/>
      <c r="M566" s="27" t="str">
        <f>IF(I566&gt;=0.15,1," ")</f>
        <v> </v>
      </c>
    </row>
    <row r="567" spans="1:13" ht="12.75">
      <c r="A567" s="140" t="s">
        <v>593</v>
      </c>
      <c r="B567" s="141">
        <f>B565+B5</f>
        <v>4478412.486073</v>
      </c>
      <c r="C567" s="141">
        <f>C565+C5</f>
        <v>652219.7081362</v>
      </c>
      <c r="D567" s="141">
        <f>D565+D5</f>
        <v>194877.6514196</v>
      </c>
      <c r="E567" s="141">
        <f>E565+E5</f>
        <v>457342.05671659997</v>
      </c>
      <c r="F567" s="141">
        <f>F565+F5</f>
        <v>5130632.174157</v>
      </c>
      <c r="G567" s="68"/>
      <c r="H567" s="142">
        <v>0.8728773246756548</v>
      </c>
      <c r="I567" s="142">
        <v>0.12712267923267456</v>
      </c>
      <c r="J567" s="142">
        <v>0.03798316558360955</v>
      </c>
      <c r="K567" s="142">
        <v>0.089139513649065</v>
      </c>
      <c r="M567" s="27" t="str">
        <f>IF(I567&gt;=0.15,1," ")</f>
        <v> </v>
      </c>
    </row>
    <row r="568" ht="12.75">
      <c r="L568" s="29"/>
    </row>
    <row r="569" spans="1:6" ht="12.75">
      <c r="A569" s="58"/>
      <c r="B569" s="16"/>
      <c r="C569" s="16"/>
      <c r="D569" s="16"/>
      <c r="E569" s="16"/>
      <c r="F569" s="16"/>
    </row>
  </sheetData>
  <mergeCells count="4">
    <mergeCell ref="B563:F563"/>
    <mergeCell ref="H563:K563"/>
    <mergeCell ref="B3:F3"/>
    <mergeCell ref="H3:K3"/>
  </mergeCells>
  <printOptions/>
  <pageMargins left="0.25" right="0.25" top="0.5" bottom="0.5" header="0.2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4"/>
  <sheetViews>
    <sheetView workbookViewId="0" topLeftCell="A29">
      <selection activeCell="B54" sqref="B54"/>
    </sheetView>
  </sheetViews>
  <sheetFormatPr defaultColWidth="9.140625" defaultRowHeight="12.75"/>
  <cols>
    <col min="1" max="1" width="34.57421875" style="0" customWidth="1"/>
    <col min="2" max="11" width="10.8515625" style="0" customWidth="1"/>
    <col min="12" max="12" width="10.8515625" style="45" customWidth="1"/>
    <col min="13" max="15" width="10.8515625" style="0" customWidth="1"/>
  </cols>
  <sheetData>
    <row r="1" ht="15">
      <c r="A1" s="201"/>
    </row>
    <row r="2" spans="1:12" s="104" customFormat="1" ht="12.75">
      <c r="A2" s="1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05"/>
    </row>
    <row r="3" spans="1:11" ht="12.75">
      <c r="A3" s="213"/>
      <c r="B3" s="207"/>
      <c r="C3" s="207"/>
      <c r="D3" s="207"/>
      <c r="E3" s="207"/>
      <c r="F3" s="207"/>
      <c r="G3" s="207"/>
      <c r="H3" s="207"/>
      <c r="I3" s="207"/>
      <c r="J3" s="202"/>
      <c r="K3" s="209"/>
    </row>
    <row r="4" spans="1:11" ht="12.75">
      <c r="A4" s="213"/>
      <c r="B4" s="208"/>
      <c r="C4" s="208"/>
      <c r="D4" s="208"/>
      <c r="E4" s="208"/>
      <c r="F4" s="208"/>
      <c r="G4" s="208"/>
      <c r="H4" s="208"/>
      <c r="I4" s="208"/>
      <c r="J4" s="210"/>
      <c r="K4" s="210"/>
    </row>
    <row r="5" spans="1:11" ht="12.75">
      <c r="A5" s="213"/>
      <c r="B5" s="207"/>
      <c r="C5" s="207"/>
      <c r="D5" s="207"/>
      <c r="E5" s="207"/>
      <c r="F5" s="207"/>
      <c r="G5" s="207"/>
      <c r="H5" s="207"/>
      <c r="I5" s="207"/>
      <c r="J5" s="202"/>
      <c r="K5" s="202"/>
    </row>
    <row r="6" spans="1:11" ht="12.75">
      <c r="A6" s="213"/>
      <c r="B6" s="207"/>
      <c r="C6" s="207"/>
      <c r="D6" s="207"/>
      <c r="E6" s="207"/>
      <c r="F6" s="207"/>
      <c r="G6" s="207"/>
      <c r="H6" s="207"/>
      <c r="I6" s="207"/>
      <c r="J6" s="202"/>
      <c r="K6" s="202"/>
    </row>
    <row r="7" spans="1:11" ht="12.75">
      <c r="A7" s="213"/>
      <c r="B7" s="207"/>
      <c r="C7" s="207"/>
      <c r="D7" s="207"/>
      <c r="E7" s="207"/>
      <c r="F7" s="207"/>
      <c r="G7" s="207"/>
      <c r="H7" s="207"/>
      <c r="I7" s="207"/>
      <c r="J7" s="202"/>
      <c r="K7" s="202"/>
    </row>
    <row r="8" spans="1:11" ht="12.75">
      <c r="A8" s="213"/>
      <c r="B8" s="207"/>
      <c r="C8" s="207"/>
      <c r="D8" s="207"/>
      <c r="E8" s="207"/>
      <c r="F8" s="207"/>
      <c r="G8" s="207"/>
      <c r="H8" s="207"/>
      <c r="I8" s="207"/>
      <c r="J8" s="202"/>
      <c r="K8" s="202"/>
    </row>
    <row r="9" spans="1:11" ht="12.75">
      <c r="A9" s="213"/>
      <c r="B9" s="207"/>
      <c r="C9" s="207"/>
      <c r="D9" s="207"/>
      <c r="E9" s="207"/>
      <c r="F9" s="207"/>
      <c r="G9" s="207"/>
      <c r="H9" s="207"/>
      <c r="I9" s="207"/>
      <c r="J9" s="202"/>
      <c r="K9" s="202"/>
    </row>
    <row r="10" spans="1:11" ht="12.75">
      <c r="A10" s="213"/>
      <c r="B10" s="207"/>
      <c r="C10" s="207"/>
      <c r="D10" s="207"/>
      <c r="E10" s="207"/>
      <c r="F10" s="207"/>
      <c r="G10" s="207"/>
      <c r="H10" s="207"/>
      <c r="I10" s="207"/>
      <c r="J10" s="202"/>
      <c r="K10" s="202"/>
    </row>
    <row r="11" spans="1:11" ht="12.75">
      <c r="A11" s="213"/>
      <c r="B11" s="207"/>
      <c r="C11" s="207"/>
      <c r="D11" s="207"/>
      <c r="E11" s="207"/>
      <c r="F11" s="207"/>
      <c r="G11" s="207"/>
      <c r="H11" s="207"/>
      <c r="I11" s="207"/>
      <c r="J11" s="202"/>
      <c r="K11" s="202"/>
    </row>
    <row r="12" spans="1:11" ht="12.75">
      <c r="A12" s="213"/>
      <c r="B12" s="207"/>
      <c r="C12" s="207"/>
      <c r="D12" s="207"/>
      <c r="E12" s="207"/>
      <c r="F12" s="207"/>
      <c r="G12" s="207"/>
      <c r="H12" s="207"/>
      <c r="I12" s="207"/>
      <c r="J12" s="202"/>
      <c r="K12" s="202"/>
    </row>
    <row r="13" spans="1:11" ht="12.75">
      <c r="A13" s="213"/>
      <c r="B13" s="207"/>
      <c r="C13" s="207"/>
      <c r="D13" s="207"/>
      <c r="E13" s="207"/>
      <c r="F13" s="207"/>
      <c r="G13" s="207"/>
      <c r="H13" s="207"/>
      <c r="I13" s="207"/>
      <c r="J13" s="202"/>
      <c r="K13" s="202"/>
    </row>
    <row r="14" spans="1:11" ht="12.75">
      <c r="A14" s="213"/>
      <c r="B14" s="207"/>
      <c r="C14" s="207"/>
      <c r="D14" s="207"/>
      <c r="E14" s="207"/>
      <c r="F14" s="207"/>
      <c r="G14" s="207"/>
      <c r="H14" s="207"/>
      <c r="I14" s="207"/>
      <c r="J14" s="202"/>
      <c r="K14" s="202"/>
    </row>
    <row r="15" spans="1:11" ht="12.75">
      <c r="A15" s="213"/>
      <c r="B15" s="207"/>
      <c r="C15" s="207"/>
      <c r="D15" s="207"/>
      <c r="E15" s="207"/>
      <c r="F15" s="207"/>
      <c r="G15" s="207"/>
      <c r="H15" s="207"/>
      <c r="I15" s="207"/>
      <c r="J15" s="202"/>
      <c r="K15" s="202"/>
    </row>
    <row r="16" spans="1:11" ht="12.75">
      <c r="A16" s="213"/>
      <c r="B16" s="207"/>
      <c r="C16" s="207"/>
      <c r="D16" s="207"/>
      <c r="E16" s="207"/>
      <c r="F16" s="207"/>
      <c r="G16" s="207"/>
      <c r="H16" s="207"/>
      <c r="I16" s="207"/>
      <c r="J16" s="202"/>
      <c r="K16" s="202"/>
    </row>
    <row r="17" spans="1:11" ht="12.75">
      <c r="A17" s="213"/>
      <c r="B17" s="207"/>
      <c r="C17" s="207"/>
      <c r="D17" s="207"/>
      <c r="E17" s="207"/>
      <c r="F17" s="207"/>
      <c r="G17" s="207"/>
      <c r="H17" s="207"/>
      <c r="I17" s="207"/>
      <c r="J17" s="202"/>
      <c r="K17" s="202"/>
    </row>
    <row r="18" spans="1:11" ht="12.75">
      <c r="A18" s="213"/>
      <c r="B18" s="207"/>
      <c r="C18" s="207"/>
      <c r="D18" s="207"/>
      <c r="E18" s="207"/>
      <c r="F18" s="207"/>
      <c r="G18" s="207"/>
      <c r="H18" s="207"/>
      <c r="I18" s="207"/>
      <c r="J18" s="202"/>
      <c r="K18" s="202"/>
    </row>
    <row r="19" spans="1:11" ht="12.75">
      <c r="A19" s="213"/>
      <c r="B19" s="207"/>
      <c r="C19" s="207"/>
      <c r="D19" s="207"/>
      <c r="E19" s="207"/>
      <c r="F19" s="207"/>
      <c r="G19" s="207"/>
      <c r="H19" s="207"/>
      <c r="I19" s="207"/>
      <c r="J19" s="202"/>
      <c r="K19" s="202"/>
    </row>
    <row r="20" spans="1:11" ht="12.75">
      <c r="A20" s="213"/>
      <c r="B20" s="207"/>
      <c r="C20" s="207"/>
      <c r="D20" s="207"/>
      <c r="E20" s="207"/>
      <c r="F20" s="207"/>
      <c r="G20" s="207"/>
      <c r="H20" s="207"/>
      <c r="I20" s="207"/>
      <c r="J20" s="202"/>
      <c r="K20" s="202"/>
    </row>
    <row r="21" spans="1:11" ht="12.75">
      <c r="A21" s="213"/>
      <c r="B21" s="207"/>
      <c r="C21" s="207"/>
      <c r="D21" s="207"/>
      <c r="E21" s="207"/>
      <c r="F21" s="207"/>
      <c r="G21" s="207"/>
      <c r="H21" s="207"/>
      <c r="I21" s="207"/>
      <c r="J21" s="202"/>
      <c r="K21" s="202"/>
    </row>
    <row r="22" spans="1:11" ht="12.75">
      <c r="A22" s="213"/>
      <c r="B22" s="214"/>
      <c r="C22" s="214"/>
      <c r="D22" s="214"/>
      <c r="E22" s="214"/>
      <c r="F22" s="214"/>
      <c r="G22" s="214"/>
      <c r="H22" s="214"/>
      <c r="I22" s="214"/>
      <c r="J22" s="203"/>
      <c r="K22" s="203"/>
    </row>
    <row r="23" spans="1:11" ht="12.75">
      <c r="A23" s="213"/>
      <c r="B23" s="207"/>
      <c r="C23" s="207"/>
      <c r="D23" s="207"/>
      <c r="E23" s="207"/>
      <c r="F23" s="207"/>
      <c r="G23" s="207"/>
      <c r="H23" s="207"/>
      <c r="I23" s="207"/>
      <c r="J23" s="202"/>
      <c r="K23" s="202"/>
    </row>
    <row r="24" spans="1:11" ht="12.75">
      <c r="A24" s="213"/>
      <c r="B24" s="207"/>
      <c r="C24" s="207"/>
      <c r="D24" s="207"/>
      <c r="E24" s="207"/>
      <c r="F24" s="207"/>
      <c r="G24" s="207"/>
      <c r="H24" s="207"/>
      <c r="I24" s="207"/>
      <c r="J24" s="202"/>
      <c r="K24" s="202"/>
    </row>
    <row r="25" spans="1:11" ht="12.75">
      <c r="A25" s="213"/>
      <c r="B25" s="207"/>
      <c r="C25" s="207"/>
      <c r="D25" s="207"/>
      <c r="E25" s="207"/>
      <c r="F25" s="207"/>
      <c r="G25" s="207"/>
      <c r="H25" s="207"/>
      <c r="I25" s="207"/>
      <c r="J25" s="202"/>
      <c r="K25" s="202"/>
    </row>
    <row r="26" spans="1:11" ht="12.75">
      <c r="A26" s="213"/>
      <c r="B26" s="207"/>
      <c r="C26" s="207"/>
      <c r="D26" s="207"/>
      <c r="E26" s="207"/>
      <c r="F26" s="207"/>
      <c r="G26" s="207"/>
      <c r="H26" s="207"/>
      <c r="I26" s="207"/>
      <c r="J26" s="202"/>
      <c r="K26" s="202"/>
    </row>
    <row r="27" spans="1:11" ht="12.75">
      <c r="A27" s="213"/>
      <c r="B27" s="214"/>
      <c r="C27" s="214"/>
      <c r="D27" s="214"/>
      <c r="E27" s="214"/>
      <c r="F27" s="214"/>
      <c r="G27" s="214"/>
      <c r="H27" s="214"/>
      <c r="I27" s="214"/>
      <c r="J27" s="203"/>
      <c r="K27" s="203"/>
    </row>
    <row r="28" spans="7:10" ht="12.75">
      <c r="G28" s="16"/>
      <c r="H28" s="16"/>
      <c r="I28" s="16"/>
      <c r="J28" s="16"/>
    </row>
    <row r="29" spans="7:10" ht="12.75">
      <c r="G29" s="16"/>
      <c r="H29" s="16"/>
      <c r="I29" s="16"/>
      <c r="J29" s="16"/>
    </row>
    <row r="30" spans="7:10" ht="12.75">
      <c r="G30" s="16"/>
      <c r="H30" s="16"/>
      <c r="I30" s="16"/>
      <c r="J30" s="16"/>
    </row>
    <row r="31" spans="1:10" ht="15">
      <c r="A31" s="201"/>
      <c r="G31" s="16"/>
      <c r="H31" s="16"/>
      <c r="I31" s="16"/>
      <c r="J31" s="16"/>
    </row>
    <row r="32" spans="1:10" ht="12.75">
      <c r="A32" s="10"/>
      <c r="B32" s="10"/>
      <c r="C32" s="10"/>
      <c r="D32" s="10"/>
      <c r="E32" s="10"/>
      <c r="F32" s="10"/>
      <c r="G32" s="211"/>
      <c r="H32" s="211"/>
      <c r="I32" s="211"/>
      <c r="J32" s="212"/>
    </row>
    <row r="33" spans="7:10" ht="12.75">
      <c r="G33" s="26"/>
      <c r="H33" s="26"/>
      <c r="I33" s="26"/>
      <c r="J33" s="16"/>
    </row>
    <row r="34" spans="7:10" ht="12.75">
      <c r="G34" s="26"/>
      <c r="H34" s="26"/>
      <c r="I34" s="26"/>
      <c r="J34" s="16"/>
    </row>
    <row r="35" spans="7:10" ht="12.75">
      <c r="G35" s="26"/>
      <c r="H35" s="26"/>
      <c r="I35" s="26"/>
      <c r="J35" s="16"/>
    </row>
    <row r="36" spans="7:10" ht="12.75">
      <c r="G36" s="26"/>
      <c r="H36" s="26"/>
      <c r="I36" s="26"/>
      <c r="J36" s="16"/>
    </row>
    <row r="37" spans="7:10" ht="12.75">
      <c r="G37" s="26"/>
      <c r="H37" s="26"/>
      <c r="I37" s="26"/>
      <c r="J37" s="16"/>
    </row>
    <row r="38" spans="7:10" ht="12.75">
      <c r="G38" s="26"/>
      <c r="H38" s="26"/>
      <c r="I38" s="26"/>
      <c r="J38" s="16"/>
    </row>
    <row r="39" spans="7:10" ht="12.75">
      <c r="G39" s="26"/>
      <c r="H39" s="26"/>
      <c r="I39" s="26"/>
      <c r="J39" s="16"/>
    </row>
    <row r="40" spans="7:10" ht="12.75">
      <c r="G40" s="26"/>
      <c r="H40" s="26"/>
      <c r="I40" s="26"/>
      <c r="J40" s="16"/>
    </row>
    <row r="41" spans="7:10" ht="12.75">
      <c r="G41" s="26"/>
      <c r="H41" s="26"/>
      <c r="I41" s="26"/>
      <c r="J41" s="16"/>
    </row>
    <row r="42" spans="7:10" ht="12.75">
      <c r="G42" s="26"/>
      <c r="H42" s="26"/>
      <c r="I42" s="26"/>
      <c r="J42" s="16"/>
    </row>
    <row r="43" spans="1:10" ht="12.75">
      <c r="A43" s="9"/>
      <c r="B43" s="9"/>
      <c r="C43" s="9"/>
      <c r="D43" s="9"/>
      <c r="E43" s="9"/>
      <c r="F43" s="9"/>
      <c r="G43" s="81"/>
      <c r="H43" s="81"/>
      <c r="I43" s="81"/>
      <c r="J43" s="89"/>
    </row>
    <row r="44" spans="7:10" ht="12.75">
      <c r="G44" s="26"/>
      <c r="H44" s="26"/>
      <c r="I44" s="26"/>
      <c r="J44" s="16"/>
    </row>
    <row r="45" spans="7:10" ht="12.75">
      <c r="G45" s="26"/>
      <c r="H45" s="26"/>
      <c r="I45" s="26"/>
      <c r="J45" s="16"/>
    </row>
    <row r="46" spans="7:10" ht="12.75">
      <c r="G46" s="26"/>
      <c r="H46" s="26"/>
      <c r="I46" s="26"/>
      <c r="J46" s="16"/>
    </row>
    <row r="47" spans="7:10" ht="12.75">
      <c r="G47" s="26"/>
      <c r="H47" s="26"/>
      <c r="I47" s="26"/>
      <c r="J47" s="16"/>
    </row>
    <row r="48" spans="7:10" ht="12.75">
      <c r="G48" s="26"/>
      <c r="H48" s="26"/>
      <c r="I48" s="26"/>
      <c r="J48" s="16"/>
    </row>
    <row r="49" spans="7:10" ht="12.75">
      <c r="G49" s="26"/>
      <c r="H49" s="26"/>
      <c r="I49" s="26"/>
      <c r="J49" s="16"/>
    </row>
    <row r="50" spans="7:10" ht="12.75">
      <c r="G50" s="26"/>
      <c r="H50" s="26"/>
      <c r="I50" s="26"/>
      <c r="J50" s="16"/>
    </row>
    <row r="51" spans="7:10" ht="12.75">
      <c r="G51" s="26"/>
      <c r="H51" s="26"/>
      <c r="I51" s="26"/>
      <c r="J51" s="16"/>
    </row>
    <row r="52" spans="7:10" ht="12.75">
      <c r="G52" s="26"/>
      <c r="H52" s="26"/>
      <c r="I52" s="26"/>
      <c r="J52" s="16"/>
    </row>
    <row r="53" spans="7:10" ht="12.75">
      <c r="G53" s="26"/>
      <c r="H53" s="26"/>
      <c r="I53" s="26"/>
      <c r="J53" s="16"/>
    </row>
    <row r="54" spans="7:10" ht="12.75">
      <c r="G54" s="26"/>
      <c r="H54" s="26"/>
      <c r="I54" s="26"/>
      <c r="J54" s="16"/>
    </row>
    <row r="55" spans="7:10" ht="12.75">
      <c r="G55" s="26"/>
      <c r="H55" s="26"/>
      <c r="I55" s="26"/>
      <c r="J55" s="16"/>
    </row>
    <row r="56" spans="7:10" ht="12.75">
      <c r="G56" s="26"/>
      <c r="H56" s="26"/>
      <c r="I56" s="26"/>
      <c r="J56" s="16"/>
    </row>
    <row r="57" spans="7:10" ht="12.75">
      <c r="G57" s="16"/>
      <c r="H57" s="16"/>
      <c r="I57" s="16"/>
      <c r="J57" s="16"/>
    </row>
    <row r="58" spans="7:10" ht="12.75">
      <c r="G58" s="16"/>
      <c r="H58" s="16"/>
      <c r="I58" s="16"/>
      <c r="J58" s="16"/>
    </row>
    <row r="59" spans="7:10" ht="12.75">
      <c r="G59" s="16"/>
      <c r="H59" s="16"/>
      <c r="I59" s="16"/>
      <c r="J59" s="16"/>
    </row>
    <row r="60" spans="1:10" ht="15">
      <c r="A60" s="201"/>
      <c r="G60" s="16"/>
      <c r="H60" s="16"/>
      <c r="I60" s="16"/>
      <c r="J60" s="16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9"/>
      <c r="B62" s="26"/>
      <c r="C62" s="26"/>
      <c r="D62" s="26"/>
      <c r="E62" s="26"/>
      <c r="F62" s="26"/>
      <c r="G62" s="26"/>
      <c r="H62" s="26"/>
      <c r="I62" s="26"/>
      <c r="J62" s="16"/>
    </row>
    <row r="63" spans="1:10" ht="12.75">
      <c r="A63" s="9"/>
      <c r="B63" s="26"/>
      <c r="C63" s="26"/>
      <c r="D63" s="26"/>
      <c r="E63" s="26"/>
      <c r="F63" s="26"/>
      <c r="G63" s="26"/>
      <c r="H63" s="26"/>
      <c r="I63" s="26"/>
      <c r="J63" s="16"/>
    </row>
    <row r="64" spans="1:10" ht="12.75">
      <c r="A64" s="9"/>
      <c r="B64" s="26"/>
      <c r="C64" s="26"/>
      <c r="D64" s="26"/>
      <c r="E64" s="26"/>
      <c r="F64" s="26"/>
      <c r="G64" s="26"/>
      <c r="H64" s="26"/>
      <c r="I64" s="26"/>
      <c r="J64" s="16"/>
    </row>
    <row r="65" spans="1:10" ht="12.75">
      <c r="A65" s="9"/>
      <c r="B65" s="26"/>
      <c r="C65" s="26"/>
      <c r="D65" s="26"/>
      <c r="E65" s="26"/>
      <c r="F65" s="26"/>
      <c r="G65" s="26"/>
      <c r="H65" s="26"/>
      <c r="I65" s="26"/>
      <c r="J65" s="16"/>
    </row>
    <row r="66" spans="1:10" ht="12.75">
      <c r="A66" s="9"/>
      <c r="B66" s="26"/>
      <c r="C66" s="26"/>
      <c r="D66" s="26"/>
      <c r="E66" s="26"/>
      <c r="F66" s="26"/>
      <c r="G66" s="26"/>
      <c r="H66" s="26"/>
      <c r="I66" s="26"/>
      <c r="J66" s="16"/>
    </row>
    <row r="67" spans="1:10" ht="12.75">
      <c r="A67" s="9"/>
      <c r="B67" s="26"/>
      <c r="C67" s="26"/>
      <c r="D67" s="26"/>
      <c r="E67" s="26"/>
      <c r="F67" s="26"/>
      <c r="G67" s="26"/>
      <c r="H67" s="26"/>
      <c r="I67" s="26"/>
      <c r="J67" s="16"/>
    </row>
    <row r="68" spans="1:10" ht="12.75">
      <c r="A68" s="9"/>
      <c r="B68" s="26"/>
      <c r="C68" s="26"/>
      <c r="D68" s="26"/>
      <c r="E68" s="26"/>
      <c r="F68" s="26"/>
      <c r="G68" s="26"/>
      <c r="H68" s="26"/>
      <c r="I68" s="26"/>
      <c r="J68" s="16"/>
    </row>
    <row r="69" spans="1:10" ht="12.75">
      <c r="A69" s="9"/>
      <c r="B69" s="26"/>
      <c r="C69" s="26"/>
      <c r="D69" s="26"/>
      <c r="E69" s="26"/>
      <c r="F69" s="26"/>
      <c r="G69" s="26"/>
      <c r="H69" s="26"/>
      <c r="I69" s="26"/>
      <c r="J69" s="16"/>
    </row>
    <row r="70" spans="1:10" ht="12.75">
      <c r="A70" s="9"/>
      <c r="B70" s="26"/>
      <c r="C70" s="26"/>
      <c r="D70" s="26"/>
      <c r="E70" s="26"/>
      <c r="F70" s="26"/>
      <c r="G70" s="26"/>
      <c r="H70" s="26"/>
      <c r="I70" s="26"/>
      <c r="J70" s="16"/>
    </row>
    <row r="71" spans="1:10" ht="12.75">
      <c r="A71" s="9"/>
      <c r="B71" s="26"/>
      <c r="C71" s="26"/>
      <c r="D71" s="26"/>
      <c r="E71" s="26"/>
      <c r="F71" s="26"/>
      <c r="G71" s="26"/>
      <c r="H71" s="26"/>
      <c r="I71" s="26"/>
      <c r="J71" s="16"/>
    </row>
    <row r="72" spans="1:10" ht="12.75">
      <c r="A72" s="9"/>
      <c r="B72" s="26"/>
      <c r="C72" s="26"/>
      <c r="D72" s="26"/>
      <c r="E72" s="26"/>
      <c r="F72" s="26"/>
      <c r="G72" s="26"/>
      <c r="H72" s="26"/>
      <c r="I72" s="26"/>
      <c r="J72" s="16"/>
    </row>
    <row r="73" spans="1:10" ht="12.75">
      <c r="A73" s="9"/>
      <c r="B73" s="26"/>
      <c r="C73" s="26"/>
      <c r="D73" s="26"/>
      <c r="E73" s="26"/>
      <c r="F73" s="26"/>
      <c r="G73" s="26"/>
      <c r="H73" s="26"/>
      <c r="I73" s="26"/>
      <c r="J73" s="16"/>
    </row>
    <row r="74" spans="1:10" ht="12.75">
      <c r="A74" s="9"/>
      <c r="B74" s="26"/>
      <c r="C74" s="26"/>
      <c r="D74" s="26"/>
      <c r="E74" s="26"/>
      <c r="F74" s="26"/>
      <c r="G74" s="26"/>
      <c r="H74" s="26"/>
      <c r="I74" s="26"/>
      <c r="J74" s="16"/>
    </row>
    <row r="75" spans="1:10" ht="12.75">
      <c r="A75" s="9"/>
      <c r="B75" s="26"/>
      <c r="C75" s="26"/>
      <c r="D75" s="26"/>
      <c r="E75" s="26"/>
      <c r="F75" s="26"/>
      <c r="G75" s="26"/>
      <c r="H75" s="26"/>
      <c r="I75" s="26"/>
      <c r="J75" s="16"/>
    </row>
    <row r="76" spans="1:10" ht="12.75">
      <c r="A76" s="9"/>
      <c r="B76" s="26"/>
      <c r="C76" s="26"/>
      <c r="D76" s="26"/>
      <c r="E76" s="26"/>
      <c r="F76" s="26"/>
      <c r="G76" s="26"/>
      <c r="H76" s="26"/>
      <c r="I76" s="26"/>
      <c r="J76" s="16"/>
    </row>
    <row r="77" spans="1:10" ht="12.75">
      <c r="A77" s="9"/>
      <c r="B77" s="26"/>
      <c r="C77" s="26"/>
      <c r="D77" s="26"/>
      <c r="E77" s="26"/>
      <c r="F77" s="26"/>
      <c r="G77" s="26"/>
      <c r="H77" s="26"/>
      <c r="I77" s="26"/>
      <c r="J77" s="16"/>
    </row>
    <row r="78" spans="1:10" ht="12.75">
      <c r="A78" s="9"/>
      <c r="B78" s="26"/>
      <c r="C78" s="26"/>
      <c r="D78" s="26"/>
      <c r="E78" s="26"/>
      <c r="F78" s="26"/>
      <c r="G78" s="26"/>
      <c r="H78" s="26"/>
      <c r="I78" s="26"/>
      <c r="J78" s="16"/>
    </row>
    <row r="79" spans="1:10" ht="12.75">
      <c r="A79" s="9"/>
      <c r="B79" s="26"/>
      <c r="C79" s="26"/>
      <c r="D79" s="26"/>
      <c r="E79" s="26"/>
      <c r="F79" s="26"/>
      <c r="G79" s="26"/>
      <c r="H79" s="26"/>
      <c r="I79" s="26"/>
      <c r="J79" s="16"/>
    </row>
    <row r="80" spans="1:10" ht="12.75">
      <c r="A80" s="9"/>
      <c r="B80" s="26"/>
      <c r="C80" s="26"/>
      <c r="D80" s="26"/>
      <c r="E80" s="26"/>
      <c r="F80" s="26"/>
      <c r="G80" s="26"/>
      <c r="H80" s="26"/>
      <c r="I80" s="26"/>
      <c r="J80" s="16"/>
    </row>
    <row r="81" spans="1:10" ht="12.75">
      <c r="A81" s="9"/>
      <c r="B81" s="26"/>
      <c r="C81" s="26"/>
      <c r="D81" s="26"/>
      <c r="E81" s="26"/>
      <c r="F81" s="26"/>
      <c r="G81" s="26"/>
      <c r="H81" s="26"/>
      <c r="I81" s="26"/>
      <c r="J81" s="16"/>
    </row>
    <row r="82" spans="1:10" ht="12.75">
      <c r="A82" s="9"/>
      <c r="B82" s="26"/>
      <c r="C82" s="26"/>
      <c r="D82" s="26"/>
      <c r="E82" s="26"/>
      <c r="F82" s="26"/>
      <c r="G82" s="26"/>
      <c r="H82" s="26"/>
      <c r="I82" s="26"/>
      <c r="J82" s="16"/>
    </row>
    <row r="83" spans="1:10" ht="12.75">
      <c r="A83" s="9"/>
      <c r="B83" s="26"/>
      <c r="C83" s="26"/>
      <c r="D83" s="26"/>
      <c r="E83" s="26"/>
      <c r="F83" s="26"/>
      <c r="G83" s="26"/>
      <c r="H83" s="26"/>
      <c r="I83" s="26"/>
      <c r="J83" s="16"/>
    </row>
    <row r="84" spans="1:10" ht="12.75">
      <c r="A84" s="9"/>
      <c r="B84" s="34"/>
      <c r="C84" s="34"/>
      <c r="D84" s="34"/>
      <c r="E84" s="34"/>
      <c r="F84" s="34"/>
      <c r="G84" s="34"/>
      <c r="H84" s="34"/>
      <c r="I84" s="34"/>
      <c r="J84" s="111"/>
    </row>
    <row r="85" spans="1:10" ht="12.75">
      <c r="A85" s="9"/>
      <c r="B85" s="34"/>
      <c r="C85" s="34"/>
      <c r="D85" s="34"/>
      <c r="E85" s="34"/>
      <c r="F85" s="34"/>
      <c r="G85" s="34"/>
      <c r="H85" s="34"/>
      <c r="I85" s="34"/>
      <c r="J85" s="111"/>
    </row>
    <row r="86" spans="7:10" ht="12.75">
      <c r="G86" s="16"/>
      <c r="H86" s="16"/>
      <c r="I86" s="16"/>
      <c r="J86" s="16"/>
    </row>
    <row r="87" spans="7:10" ht="12.75">
      <c r="G87" s="16"/>
      <c r="H87" s="16"/>
      <c r="I87" s="16"/>
      <c r="J87" s="16"/>
    </row>
    <row r="88" spans="7:10" ht="12.75">
      <c r="G88" s="16"/>
      <c r="H88" s="16"/>
      <c r="I88" s="16"/>
      <c r="J88" s="16"/>
    </row>
    <row r="89" spans="7:10" ht="12.75">
      <c r="G89" s="16"/>
      <c r="H89" s="16"/>
      <c r="I89" s="16"/>
      <c r="J89" s="16"/>
    </row>
    <row r="90" spans="7:10" ht="12.75">
      <c r="G90" s="16"/>
      <c r="H90" s="16"/>
      <c r="I90" s="16"/>
      <c r="J90" s="16"/>
    </row>
    <row r="91" spans="7:10" ht="12.75">
      <c r="G91" s="16"/>
      <c r="H91" s="16"/>
      <c r="I91" s="16"/>
      <c r="J91" s="16"/>
    </row>
    <row r="92" spans="7:10" ht="12.75">
      <c r="G92" s="16"/>
      <c r="H92" s="16"/>
      <c r="I92" s="16"/>
      <c r="J92" s="16"/>
    </row>
    <row r="93" spans="7:10" ht="12.75">
      <c r="G93" s="16"/>
      <c r="H93" s="16"/>
      <c r="I93" s="16"/>
      <c r="J93" s="16"/>
    </row>
    <row r="94" spans="7:10" ht="12.75">
      <c r="G94" s="16"/>
      <c r="H94" s="16"/>
      <c r="I94" s="16"/>
      <c r="J94" s="16"/>
    </row>
    <row r="95" spans="7:10" ht="12.75">
      <c r="G95" s="16"/>
      <c r="H95" s="16"/>
      <c r="I95" s="16"/>
      <c r="J95" s="16"/>
    </row>
    <row r="96" spans="7:10" ht="12.75">
      <c r="G96" s="16"/>
      <c r="H96" s="16"/>
      <c r="I96" s="16"/>
      <c r="J96" s="16"/>
    </row>
    <row r="97" spans="7:10" ht="12.75">
      <c r="G97" s="16"/>
      <c r="H97" s="16"/>
      <c r="I97" s="16"/>
      <c r="J97" s="16"/>
    </row>
    <row r="101" spans="1:10" ht="12.75">
      <c r="A101" s="9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7:10" ht="12.75">
      <c r="G102" s="16"/>
      <c r="H102" s="16"/>
      <c r="I102" s="16"/>
      <c r="J102" s="16"/>
    </row>
    <row r="103" spans="7:10" ht="12.75">
      <c r="G103" s="16"/>
      <c r="H103" s="16"/>
      <c r="I103" s="16"/>
      <c r="J103" s="16"/>
    </row>
    <row r="104" spans="7:10" ht="12.75">
      <c r="G104" s="16"/>
      <c r="H104" s="16"/>
      <c r="I104" s="16"/>
      <c r="J104" s="16"/>
    </row>
    <row r="105" spans="7:10" ht="12.75">
      <c r="G105" s="16"/>
      <c r="H105" s="16"/>
      <c r="I105" s="16"/>
      <c r="J105" s="16"/>
    </row>
    <row r="106" spans="7:10" ht="12.75">
      <c r="G106" s="16"/>
      <c r="H106" s="16"/>
      <c r="I106" s="16"/>
      <c r="J106" s="16"/>
    </row>
    <row r="107" spans="7:10" ht="12.75">
      <c r="G107" s="16"/>
      <c r="H107" s="16"/>
      <c r="I107" s="16"/>
      <c r="J107" s="16"/>
    </row>
    <row r="108" spans="7:10" ht="12.75">
      <c r="G108" s="16"/>
      <c r="H108" s="16"/>
      <c r="I108" s="16"/>
      <c r="J108" s="16"/>
    </row>
    <row r="109" spans="7:10" ht="12.75">
      <c r="G109" s="16"/>
      <c r="H109" s="16"/>
      <c r="I109" s="16"/>
      <c r="J109" s="16"/>
    </row>
    <row r="110" spans="7:10" ht="12.75">
      <c r="G110" s="16"/>
      <c r="H110" s="16"/>
      <c r="I110" s="16"/>
      <c r="J110" s="16"/>
    </row>
    <row r="111" spans="7:10" ht="12.75">
      <c r="G111" s="16"/>
      <c r="H111" s="16"/>
      <c r="I111" s="16"/>
      <c r="J111" s="16"/>
    </row>
    <row r="112" spans="7:10" ht="12.75">
      <c r="G112" s="16"/>
      <c r="H112" s="16"/>
      <c r="I112" s="16"/>
      <c r="J112" s="16"/>
    </row>
    <row r="113" spans="7:10" ht="12.75">
      <c r="G113" s="16"/>
      <c r="H113" s="16"/>
      <c r="I113" s="16"/>
      <c r="J113" s="16"/>
    </row>
    <row r="114" spans="7:10" ht="12.75">
      <c r="G114" s="16"/>
      <c r="H114" s="16"/>
      <c r="I114" s="16"/>
      <c r="J114" s="16"/>
    </row>
    <row r="115" spans="7:10" ht="12.75">
      <c r="G115" s="16"/>
      <c r="H115" s="16"/>
      <c r="I115" s="16"/>
      <c r="J115" s="16"/>
    </row>
    <row r="116" spans="7:10" ht="12.75">
      <c r="G116" s="16"/>
      <c r="H116" s="16"/>
      <c r="I116" s="16"/>
      <c r="J116" s="16"/>
    </row>
    <row r="117" spans="7:10" ht="12.75">
      <c r="G117" s="16"/>
      <c r="H117" s="16"/>
      <c r="I117" s="16"/>
      <c r="J117" s="16"/>
    </row>
    <row r="118" spans="7:10" ht="12.75">
      <c r="G118" s="16"/>
      <c r="H118" s="16"/>
      <c r="I118" s="16"/>
      <c r="J118" s="16"/>
    </row>
    <row r="119" spans="7:10" ht="12.75">
      <c r="G119" s="16"/>
      <c r="H119" s="16"/>
      <c r="I119" s="16"/>
      <c r="J119" s="16"/>
    </row>
    <row r="120" spans="7:10" ht="12.75">
      <c r="G120" s="16"/>
      <c r="H120" s="16"/>
      <c r="I120" s="16"/>
      <c r="J120" s="16"/>
    </row>
    <row r="121" spans="7:10" ht="12.75">
      <c r="G121" s="16"/>
      <c r="H121" s="16"/>
      <c r="I121" s="16"/>
      <c r="J121" s="16"/>
    </row>
    <row r="122" spans="7:10" ht="12.75">
      <c r="G122" s="16"/>
      <c r="H122" s="16"/>
      <c r="I122" s="16"/>
      <c r="J122" s="16"/>
    </row>
    <row r="123" spans="7:10" ht="12.75">
      <c r="G123" s="16"/>
      <c r="H123" s="16"/>
      <c r="I123" s="16"/>
      <c r="J123" s="16"/>
    </row>
    <row r="124" spans="7:10" ht="12.75">
      <c r="G124" s="16"/>
      <c r="H124" s="16"/>
      <c r="I124" s="16"/>
      <c r="J124" s="16"/>
    </row>
    <row r="125" spans="7:10" ht="12.75">
      <c r="G125" s="16"/>
      <c r="H125" s="16"/>
      <c r="I125" s="16"/>
      <c r="J125" s="16"/>
    </row>
    <row r="126" spans="7:10" ht="12.75">
      <c r="G126" s="16"/>
      <c r="H126" s="16"/>
      <c r="I126" s="16"/>
      <c r="J126" s="16"/>
    </row>
    <row r="127" spans="7:10" ht="12.75">
      <c r="G127" s="16"/>
      <c r="H127" s="16"/>
      <c r="I127" s="16"/>
      <c r="J127" s="16"/>
    </row>
    <row r="128" spans="7:10" ht="12.75">
      <c r="G128" s="16"/>
      <c r="H128" s="16"/>
      <c r="I128" s="16"/>
      <c r="J128" s="16"/>
    </row>
    <row r="129" spans="7:10" ht="12.75">
      <c r="G129" s="16"/>
      <c r="H129" s="16"/>
      <c r="I129" s="16"/>
      <c r="J129" s="16"/>
    </row>
    <row r="130" spans="7:10" ht="12.75">
      <c r="G130" s="16"/>
      <c r="H130" s="16"/>
      <c r="I130" s="16"/>
      <c r="J130" s="16"/>
    </row>
    <row r="131" spans="7:10" ht="12.75">
      <c r="G131" s="16"/>
      <c r="H131" s="16"/>
      <c r="I131" s="16"/>
      <c r="J131" s="16"/>
    </row>
    <row r="132" spans="7:10" ht="12.75">
      <c r="G132" s="16"/>
      <c r="H132" s="16"/>
      <c r="I132" s="16"/>
      <c r="J132" s="16"/>
    </row>
    <row r="135" spans="1:14" ht="12.75">
      <c r="A135" s="15"/>
      <c r="B135" s="14"/>
      <c r="C135" s="14"/>
      <c r="D135" s="14"/>
      <c r="E135" s="14"/>
      <c r="F135" s="14"/>
      <c r="G135" s="14"/>
      <c r="H135" s="14"/>
      <c r="I135" s="14"/>
      <c r="J135" s="14"/>
      <c r="L135" s="46"/>
      <c r="M135" s="11"/>
      <c r="N135" s="16"/>
    </row>
    <row r="136" spans="1:14" ht="12.75">
      <c r="A136" s="41"/>
      <c r="B136" s="32"/>
      <c r="C136" s="32"/>
      <c r="D136" s="32"/>
      <c r="E136" s="32"/>
      <c r="F136" s="32"/>
      <c r="G136" s="42"/>
      <c r="H136" s="42"/>
      <c r="I136" s="42"/>
      <c r="J136" s="42"/>
      <c r="K136" s="23"/>
      <c r="L136" s="31"/>
      <c r="M136" s="18"/>
      <c r="N136" s="19"/>
    </row>
    <row r="137" spans="1:14" ht="12.75">
      <c r="A137" s="41"/>
      <c r="B137" s="32"/>
      <c r="C137" s="32"/>
      <c r="D137" s="32"/>
      <c r="E137" s="32"/>
      <c r="F137" s="32"/>
      <c r="G137" s="42"/>
      <c r="H137" s="42"/>
      <c r="I137" s="42"/>
      <c r="J137" s="42"/>
      <c r="K137" s="20"/>
      <c r="L137" s="44"/>
      <c r="M137" s="18"/>
      <c r="N137" s="19"/>
    </row>
    <row r="138" spans="1:14" ht="12.75">
      <c r="A138" s="41"/>
      <c r="B138" s="32"/>
      <c r="C138" s="32"/>
      <c r="D138" s="32"/>
      <c r="E138" s="32"/>
      <c r="F138" s="32"/>
      <c r="G138" s="42"/>
      <c r="H138" s="42"/>
      <c r="I138" s="42"/>
      <c r="J138" s="42"/>
      <c r="K138" s="23"/>
      <c r="L138" s="31"/>
      <c r="M138" s="18"/>
      <c r="N138" s="19"/>
    </row>
    <row r="139" spans="1:14" ht="12.75">
      <c r="A139" s="41"/>
      <c r="B139" s="32"/>
      <c r="C139" s="32"/>
      <c r="D139" s="32"/>
      <c r="E139" s="32"/>
      <c r="F139" s="32"/>
      <c r="G139" s="42"/>
      <c r="H139" s="42"/>
      <c r="I139" s="42"/>
      <c r="J139" s="42"/>
      <c r="K139" s="23"/>
      <c r="L139" s="31"/>
      <c r="M139" s="18"/>
      <c r="N139" s="19"/>
    </row>
    <row r="140" spans="1:14" ht="12.75">
      <c r="A140" s="41"/>
      <c r="B140" s="32"/>
      <c r="C140" s="32"/>
      <c r="D140" s="32"/>
      <c r="E140" s="32"/>
      <c r="F140" s="32"/>
      <c r="G140" s="42"/>
      <c r="H140" s="42"/>
      <c r="I140" s="42"/>
      <c r="J140" s="42"/>
      <c r="K140" s="20"/>
      <c r="L140" s="44"/>
      <c r="M140" s="18"/>
      <c r="N140" s="19"/>
    </row>
    <row r="141" spans="1:14" ht="12.75">
      <c r="A141" s="41"/>
      <c r="B141" s="32"/>
      <c r="C141" s="32"/>
      <c r="D141" s="32"/>
      <c r="E141" s="32"/>
      <c r="F141" s="32"/>
      <c r="G141" s="42"/>
      <c r="H141" s="42"/>
      <c r="I141" s="42"/>
      <c r="J141" s="42"/>
      <c r="K141" s="20"/>
      <c r="L141" s="44"/>
      <c r="M141" s="18"/>
      <c r="N141" s="19"/>
    </row>
    <row r="142" spans="1:14" ht="12.75">
      <c r="A142" s="41"/>
      <c r="B142" s="32"/>
      <c r="C142" s="32"/>
      <c r="D142" s="32"/>
      <c r="E142" s="32"/>
      <c r="F142" s="32"/>
      <c r="G142" s="42"/>
      <c r="H142" s="42"/>
      <c r="I142" s="42"/>
      <c r="J142" s="42"/>
      <c r="K142" s="23"/>
      <c r="L142" s="31"/>
      <c r="M142" s="18"/>
      <c r="N142" s="19"/>
    </row>
    <row r="143" spans="1:14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47"/>
      <c r="M143" s="20"/>
      <c r="N143" s="20"/>
    </row>
    <row r="144" spans="1:14" ht="12.75">
      <c r="A144" s="38"/>
      <c r="B144" s="14"/>
      <c r="C144" s="14"/>
      <c r="D144" s="14"/>
      <c r="E144" s="14"/>
      <c r="F144" s="14"/>
      <c r="G144" s="14"/>
      <c r="H144" s="14"/>
      <c r="I144" s="14"/>
      <c r="J144" s="14"/>
      <c r="K144" s="20"/>
      <c r="L144" s="47"/>
      <c r="M144" s="20"/>
      <c r="N144" s="20"/>
    </row>
    <row r="145" spans="7:14" ht="12.75">
      <c r="G145" s="42"/>
      <c r="H145" s="42"/>
      <c r="I145" s="42"/>
      <c r="J145" s="42"/>
      <c r="K145" s="20"/>
      <c r="L145" s="47"/>
      <c r="M145" s="20"/>
      <c r="N145" s="20"/>
    </row>
    <row r="146" spans="7:10" ht="12.75">
      <c r="G146" s="42"/>
      <c r="H146" s="42"/>
      <c r="I146" s="42"/>
      <c r="J146" s="42"/>
    </row>
    <row r="147" spans="7:10" ht="12.75">
      <c r="G147" s="42"/>
      <c r="H147" s="42"/>
      <c r="I147" s="42"/>
      <c r="J147" s="42"/>
    </row>
    <row r="148" spans="7:10" ht="12.75">
      <c r="G148" s="42"/>
      <c r="H148" s="42"/>
      <c r="I148" s="42"/>
      <c r="J148" s="42"/>
    </row>
    <row r="149" spans="1:10" ht="12.75">
      <c r="A149" s="20"/>
      <c r="B149" s="20"/>
      <c r="C149" s="20"/>
      <c r="D149" s="20"/>
      <c r="E149" s="20"/>
      <c r="F149" s="20"/>
      <c r="G149" s="42"/>
      <c r="H149" s="42"/>
      <c r="I149" s="42"/>
      <c r="J149" s="42"/>
    </row>
    <row r="150" spans="7:10" ht="12.75">
      <c r="G150" s="42"/>
      <c r="H150" s="42"/>
      <c r="I150" s="42"/>
      <c r="J150" s="42"/>
    </row>
    <row r="152" spans="1:14" ht="12.75">
      <c r="A152" s="15"/>
      <c r="B152" s="14"/>
      <c r="C152" s="14"/>
      <c r="D152" s="14"/>
      <c r="E152" s="14"/>
      <c r="F152" s="14"/>
      <c r="G152" s="14"/>
      <c r="H152" s="14"/>
      <c r="I152" s="14"/>
      <c r="J152" s="14"/>
      <c r="L152" s="46"/>
      <c r="M152" s="18"/>
      <c r="N152" s="16"/>
    </row>
    <row r="153" spans="1:14" ht="12.75">
      <c r="A153" s="41"/>
      <c r="B153" s="32"/>
      <c r="C153" s="32"/>
      <c r="D153" s="32"/>
      <c r="E153" s="32"/>
      <c r="F153" s="32"/>
      <c r="G153" s="42"/>
      <c r="H153" s="42"/>
      <c r="I153" s="42"/>
      <c r="J153" s="42"/>
      <c r="K153" s="23"/>
      <c r="L153" s="31"/>
      <c r="M153" s="18"/>
      <c r="N153" s="19"/>
    </row>
    <row r="154" spans="1:14" ht="12.75">
      <c r="A154" s="41"/>
      <c r="B154" s="32"/>
      <c r="C154" s="32"/>
      <c r="D154" s="32"/>
      <c r="E154" s="32"/>
      <c r="F154" s="32"/>
      <c r="G154" s="42"/>
      <c r="H154" s="42"/>
      <c r="I154" s="42"/>
      <c r="J154" s="42"/>
      <c r="K154" s="20"/>
      <c r="L154" s="44"/>
      <c r="M154" s="18"/>
      <c r="N154" s="19"/>
    </row>
    <row r="155" spans="1:14" ht="12.75">
      <c r="A155" s="41"/>
      <c r="B155" s="32"/>
      <c r="C155" s="32"/>
      <c r="D155" s="32"/>
      <c r="E155" s="32"/>
      <c r="F155" s="32"/>
      <c r="G155" s="42"/>
      <c r="H155" s="42"/>
      <c r="I155" s="42"/>
      <c r="J155" s="42"/>
      <c r="K155" s="23"/>
      <c r="L155" s="31"/>
      <c r="M155" s="18"/>
      <c r="N155" s="19"/>
    </row>
    <row r="156" spans="1:14" ht="12.75">
      <c r="A156" s="41"/>
      <c r="B156" s="32"/>
      <c r="C156" s="32"/>
      <c r="D156" s="32"/>
      <c r="E156" s="32"/>
      <c r="F156" s="32"/>
      <c r="G156" s="42"/>
      <c r="H156" s="42"/>
      <c r="I156" s="42"/>
      <c r="J156" s="42"/>
      <c r="K156" s="23"/>
      <c r="L156" s="31"/>
      <c r="M156" s="18"/>
      <c r="N156" s="19"/>
    </row>
    <row r="157" spans="1:14" ht="12.75">
      <c r="A157" s="41"/>
      <c r="B157" s="32"/>
      <c r="C157" s="32"/>
      <c r="D157" s="32"/>
      <c r="E157" s="32"/>
      <c r="F157" s="32"/>
      <c r="G157" s="42"/>
      <c r="H157" s="42"/>
      <c r="I157" s="42"/>
      <c r="J157" s="42"/>
      <c r="K157" s="20"/>
      <c r="L157" s="44"/>
      <c r="M157" s="18"/>
      <c r="N157" s="19"/>
    </row>
    <row r="158" spans="1:14" ht="12.75">
      <c r="A158" s="41"/>
      <c r="B158" s="32"/>
      <c r="C158" s="32"/>
      <c r="D158" s="32"/>
      <c r="E158" s="32"/>
      <c r="F158" s="32"/>
      <c r="G158" s="42"/>
      <c r="H158" s="42"/>
      <c r="I158" s="42"/>
      <c r="J158" s="42"/>
      <c r="K158" s="20"/>
      <c r="L158" s="44"/>
      <c r="M158" s="18"/>
      <c r="N158" s="19"/>
    </row>
    <row r="159" spans="1:14" ht="12.75">
      <c r="A159" s="41"/>
      <c r="B159" s="32"/>
      <c r="C159" s="32"/>
      <c r="D159" s="32"/>
      <c r="E159" s="32"/>
      <c r="F159" s="32"/>
      <c r="G159" s="42"/>
      <c r="H159" s="42"/>
      <c r="I159" s="42"/>
      <c r="J159" s="42"/>
      <c r="K159" s="20"/>
      <c r="L159" s="44"/>
      <c r="M159" s="18"/>
      <c r="N159" s="19"/>
    </row>
    <row r="160" spans="1:14" ht="12.75">
      <c r="A160" s="41"/>
      <c r="B160" s="32"/>
      <c r="C160" s="32"/>
      <c r="D160" s="32"/>
      <c r="E160" s="32"/>
      <c r="F160" s="32"/>
      <c r="G160" s="42"/>
      <c r="H160" s="42"/>
      <c r="I160" s="42"/>
      <c r="J160" s="42"/>
      <c r="K160" s="20"/>
      <c r="L160" s="44"/>
      <c r="M160" s="18"/>
      <c r="N160" s="19"/>
    </row>
    <row r="161" spans="1:14" ht="12.75">
      <c r="A161" s="41"/>
      <c r="B161" s="32"/>
      <c r="C161" s="32"/>
      <c r="D161" s="32"/>
      <c r="E161" s="32"/>
      <c r="F161" s="32"/>
      <c r="G161" s="42"/>
      <c r="H161" s="42"/>
      <c r="I161" s="42"/>
      <c r="J161" s="42"/>
      <c r="K161" s="20"/>
      <c r="L161" s="44"/>
      <c r="M161" s="18"/>
      <c r="N161" s="19"/>
    </row>
    <row r="162" spans="1:14" ht="12.75">
      <c r="A162" s="41"/>
      <c r="B162" s="32"/>
      <c r="C162" s="32"/>
      <c r="D162" s="32"/>
      <c r="E162" s="32"/>
      <c r="F162" s="32"/>
      <c r="G162" s="42"/>
      <c r="H162" s="42"/>
      <c r="I162" s="42"/>
      <c r="J162" s="42"/>
      <c r="K162" s="23"/>
      <c r="L162" s="31"/>
      <c r="M162" s="18"/>
      <c r="N162" s="19"/>
    </row>
    <row r="163" spans="1:14" ht="12.75">
      <c r="A163" s="41"/>
      <c r="B163" s="32"/>
      <c r="C163" s="32"/>
      <c r="D163" s="32"/>
      <c r="E163" s="32"/>
      <c r="F163" s="32"/>
      <c r="G163" s="42"/>
      <c r="H163" s="42"/>
      <c r="I163" s="42"/>
      <c r="J163" s="42"/>
      <c r="K163" s="23"/>
      <c r="L163" s="31"/>
      <c r="M163" s="18"/>
      <c r="N163" s="19"/>
    </row>
    <row r="164" spans="1:14" ht="12.75">
      <c r="A164" s="41"/>
      <c r="B164" s="32"/>
      <c r="C164" s="32"/>
      <c r="D164" s="32"/>
      <c r="E164" s="32"/>
      <c r="F164" s="32"/>
      <c r="G164" s="42"/>
      <c r="H164" s="42"/>
      <c r="I164" s="42"/>
      <c r="J164" s="42"/>
      <c r="K164" s="20"/>
      <c r="L164" s="44"/>
      <c r="M164" s="18"/>
      <c r="N164" s="19"/>
    </row>
    <row r="165" spans="1:14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47"/>
      <c r="M165" s="20"/>
      <c r="N165" s="20"/>
    </row>
    <row r="166" spans="1:21" ht="12.75">
      <c r="A166" s="43"/>
      <c r="B166" s="14"/>
      <c r="C166" s="14"/>
      <c r="D166" s="14"/>
      <c r="E166" s="14"/>
      <c r="F166" s="14"/>
      <c r="G166" s="14"/>
      <c r="H166" s="14"/>
      <c r="I166" s="14"/>
      <c r="J166" s="14"/>
      <c r="K166" s="20"/>
      <c r="L166" s="113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41"/>
      <c r="B167" s="32"/>
      <c r="C167" s="32"/>
      <c r="D167" s="32"/>
      <c r="E167" s="32"/>
      <c r="F167" s="32"/>
      <c r="G167" s="42"/>
      <c r="H167" s="42"/>
      <c r="I167" s="42"/>
      <c r="J167" s="42"/>
      <c r="K167" s="20"/>
      <c r="L167" s="205"/>
      <c r="M167" s="32"/>
      <c r="N167" s="32"/>
      <c r="O167" s="32"/>
      <c r="P167" s="32"/>
      <c r="Q167" s="32"/>
      <c r="R167" s="42"/>
      <c r="S167" s="42"/>
      <c r="T167" s="42"/>
      <c r="U167" s="42"/>
    </row>
    <row r="168" spans="1:21" ht="12.75">
      <c r="A168" s="41"/>
      <c r="B168" s="32"/>
      <c r="C168" s="32"/>
      <c r="D168" s="32"/>
      <c r="E168" s="32"/>
      <c r="F168" s="32"/>
      <c r="G168" s="42"/>
      <c r="H168" s="42"/>
      <c r="I168" s="42"/>
      <c r="J168" s="42"/>
      <c r="K168" s="23"/>
      <c r="L168" s="205"/>
      <c r="M168" s="32"/>
      <c r="N168" s="32"/>
      <c r="O168" s="32"/>
      <c r="P168" s="32"/>
      <c r="Q168" s="32"/>
      <c r="R168" s="42"/>
      <c r="S168" s="42"/>
      <c r="T168" s="42"/>
      <c r="U168" s="42"/>
    </row>
    <row r="169" spans="1:21" ht="12.75">
      <c r="A169" s="41"/>
      <c r="B169" s="32"/>
      <c r="C169" s="32"/>
      <c r="D169" s="32"/>
      <c r="E169" s="32"/>
      <c r="F169" s="32"/>
      <c r="G169" s="42"/>
      <c r="H169" s="42"/>
      <c r="I169" s="42"/>
      <c r="J169" s="42"/>
      <c r="K169" s="23"/>
      <c r="L169" s="205"/>
      <c r="M169" s="32"/>
      <c r="N169" s="32"/>
      <c r="O169" s="32"/>
      <c r="P169" s="32"/>
      <c r="Q169" s="32"/>
      <c r="R169" s="42"/>
      <c r="S169" s="42"/>
      <c r="T169" s="42"/>
      <c r="U169" s="42"/>
    </row>
    <row r="170" spans="1:21" ht="12.75">
      <c r="A170" s="41"/>
      <c r="B170" s="32"/>
      <c r="C170" s="32"/>
      <c r="D170" s="32"/>
      <c r="E170" s="32"/>
      <c r="F170" s="32"/>
      <c r="G170" s="42"/>
      <c r="H170" s="42"/>
      <c r="I170" s="42"/>
      <c r="J170" s="42"/>
      <c r="K170" s="20"/>
      <c r="L170" s="205"/>
      <c r="M170" s="32"/>
      <c r="N170" s="32"/>
      <c r="O170" s="32"/>
      <c r="P170" s="32"/>
      <c r="Q170" s="32"/>
      <c r="R170" s="42"/>
      <c r="S170" s="42"/>
      <c r="T170" s="42"/>
      <c r="U170" s="42"/>
    </row>
    <row r="171" spans="1:21" ht="12.75">
      <c r="A171" s="41"/>
      <c r="B171" s="32"/>
      <c r="C171" s="32"/>
      <c r="D171" s="32"/>
      <c r="E171" s="32"/>
      <c r="F171" s="32"/>
      <c r="G171" s="42"/>
      <c r="H171" s="42"/>
      <c r="I171" s="42"/>
      <c r="J171" s="42"/>
      <c r="K171" s="23"/>
      <c r="L171" s="205"/>
      <c r="M171" s="32"/>
      <c r="N171" s="32"/>
      <c r="O171" s="32"/>
      <c r="P171" s="32"/>
      <c r="Q171" s="32"/>
      <c r="R171" s="42"/>
      <c r="S171" s="42"/>
      <c r="T171" s="42"/>
      <c r="U171" s="42"/>
    </row>
    <row r="172" spans="1:21" ht="12.75">
      <c r="A172" s="41"/>
      <c r="B172" s="32"/>
      <c r="C172" s="32"/>
      <c r="D172" s="32"/>
      <c r="E172" s="32"/>
      <c r="F172" s="32"/>
      <c r="G172" s="42"/>
      <c r="H172" s="42"/>
      <c r="I172" s="42"/>
      <c r="J172" s="42"/>
      <c r="K172" s="23"/>
      <c r="L172" s="119"/>
      <c r="M172" s="48"/>
      <c r="N172" s="28"/>
      <c r="O172" s="26"/>
      <c r="P172" s="26"/>
      <c r="Q172" s="26"/>
      <c r="R172" s="16"/>
      <c r="S172" s="16"/>
      <c r="T172" s="16"/>
      <c r="U172" s="16"/>
    </row>
    <row r="173" spans="1:21" ht="12.75">
      <c r="A173" s="41"/>
      <c r="B173" s="32"/>
      <c r="C173" s="32"/>
      <c r="D173" s="32"/>
      <c r="E173" s="32"/>
      <c r="F173" s="32"/>
      <c r="G173" s="42"/>
      <c r="H173" s="42"/>
      <c r="I173" s="42"/>
      <c r="J173" s="42"/>
      <c r="K173" s="23"/>
      <c r="L173" s="119"/>
      <c r="M173" s="48"/>
      <c r="N173" s="28"/>
      <c r="O173" s="26"/>
      <c r="P173" s="26"/>
      <c r="Q173" s="26"/>
      <c r="R173" s="16"/>
      <c r="S173" s="16"/>
      <c r="T173" s="16"/>
      <c r="U173" s="16"/>
    </row>
    <row r="174" spans="1:21" ht="12.75">
      <c r="A174" s="41"/>
      <c r="B174" s="32"/>
      <c r="C174" s="32"/>
      <c r="D174" s="32"/>
      <c r="E174" s="32"/>
      <c r="F174" s="32"/>
      <c r="G174" s="42"/>
      <c r="H174" s="42"/>
      <c r="I174" s="42"/>
      <c r="J174" s="42"/>
      <c r="K174" s="23"/>
      <c r="L174" s="113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41"/>
      <c r="B175" s="32"/>
      <c r="C175" s="32"/>
      <c r="D175" s="32"/>
      <c r="E175" s="32"/>
      <c r="F175" s="32"/>
      <c r="G175" s="42"/>
      <c r="H175" s="42"/>
      <c r="I175" s="42"/>
      <c r="J175" s="42"/>
      <c r="K175" s="23"/>
      <c r="L175" s="119"/>
      <c r="M175" s="48"/>
      <c r="N175" s="28"/>
      <c r="O175" s="26"/>
      <c r="P175" s="26"/>
      <c r="Q175" s="26"/>
      <c r="R175" s="16"/>
      <c r="S175" s="16"/>
      <c r="T175" s="16"/>
      <c r="U175" s="16"/>
    </row>
    <row r="176" spans="1:21" ht="12.75">
      <c r="A176" s="41"/>
      <c r="B176" s="32"/>
      <c r="C176" s="32"/>
      <c r="D176" s="32"/>
      <c r="E176" s="32"/>
      <c r="F176" s="32"/>
      <c r="G176" s="42"/>
      <c r="H176" s="42"/>
      <c r="I176" s="42"/>
      <c r="J176" s="42"/>
      <c r="K176" s="20"/>
      <c r="L176" s="206"/>
      <c r="M176" s="48"/>
      <c r="N176" s="28"/>
      <c r="O176" s="26"/>
      <c r="P176" s="26"/>
      <c r="Q176" s="26"/>
      <c r="R176" s="16"/>
      <c r="S176" s="16"/>
      <c r="T176" s="16"/>
      <c r="U176" s="16"/>
    </row>
    <row r="177" spans="1:21" ht="12.75">
      <c r="A177" s="41"/>
      <c r="B177" s="32"/>
      <c r="C177" s="32"/>
      <c r="D177" s="32"/>
      <c r="E177" s="32"/>
      <c r="F177" s="32"/>
      <c r="G177" s="42"/>
      <c r="H177" s="42"/>
      <c r="I177" s="42"/>
      <c r="J177" s="42"/>
      <c r="K177" s="23"/>
      <c r="L177" s="119"/>
      <c r="M177" s="48"/>
      <c r="N177" s="28"/>
      <c r="O177" s="26"/>
      <c r="P177" s="26"/>
      <c r="Q177" s="26"/>
      <c r="R177" s="16"/>
      <c r="S177" s="16"/>
      <c r="T177" s="16"/>
      <c r="U177" s="16"/>
    </row>
    <row r="178" spans="1:21" ht="12.75">
      <c r="A178" s="41"/>
      <c r="B178" s="32"/>
      <c r="C178" s="32"/>
      <c r="D178" s="32"/>
      <c r="E178" s="32"/>
      <c r="F178" s="32"/>
      <c r="G178" s="42"/>
      <c r="H178" s="42"/>
      <c r="I178" s="42"/>
      <c r="J178" s="42"/>
      <c r="K178" s="20"/>
      <c r="L178" s="206"/>
      <c r="M178" s="48"/>
      <c r="N178" s="28"/>
      <c r="O178" s="26"/>
      <c r="P178" s="26"/>
      <c r="Q178" s="26"/>
      <c r="R178" s="16"/>
      <c r="S178" s="16"/>
      <c r="T178" s="16"/>
      <c r="U178" s="16"/>
    </row>
    <row r="179" spans="1:21" ht="12.75">
      <c r="A179" s="41"/>
      <c r="B179" s="32"/>
      <c r="C179" s="32"/>
      <c r="D179" s="32"/>
      <c r="E179" s="32"/>
      <c r="F179" s="32"/>
      <c r="G179" s="42"/>
      <c r="H179" s="42"/>
      <c r="I179" s="42"/>
      <c r="J179" s="42"/>
      <c r="K179" s="23"/>
      <c r="L179" s="119"/>
      <c r="M179" s="48"/>
      <c r="N179" s="28"/>
      <c r="O179" s="26"/>
      <c r="P179" s="26"/>
      <c r="Q179" s="26"/>
      <c r="R179" s="16"/>
      <c r="S179" s="16"/>
      <c r="T179" s="16"/>
      <c r="U179" s="16"/>
    </row>
    <row r="180" spans="1:21" ht="12.75">
      <c r="A180" s="41"/>
      <c r="B180" s="32"/>
      <c r="C180" s="32"/>
      <c r="D180" s="32"/>
      <c r="E180" s="32"/>
      <c r="F180" s="32"/>
      <c r="G180" s="42"/>
      <c r="H180" s="42"/>
      <c r="I180" s="42"/>
      <c r="J180" s="42"/>
      <c r="K180" s="20"/>
      <c r="L180" s="206"/>
      <c r="M180" s="48"/>
      <c r="N180" s="28"/>
      <c r="O180" s="26"/>
      <c r="P180" s="26"/>
      <c r="Q180" s="26"/>
      <c r="R180" s="16"/>
      <c r="S180" s="16"/>
      <c r="T180" s="16"/>
      <c r="U180" s="16"/>
    </row>
    <row r="181" spans="1:21" ht="12.75">
      <c r="A181" s="41"/>
      <c r="B181" s="32"/>
      <c r="C181" s="32"/>
      <c r="D181" s="32"/>
      <c r="E181" s="32"/>
      <c r="F181" s="32"/>
      <c r="G181" s="42"/>
      <c r="H181" s="42"/>
      <c r="I181" s="42"/>
      <c r="J181" s="42"/>
      <c r="K181" s="20"/>
      <c r="L181" s="113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41"/>
      <c r="B182" s="32"/>
      <c r="C182" s="32"/>
      <c r="D182" s="32"/>
      <c r="E182" s="32"/>
      <c r="F182" s="32"/>
      <c r="G182" s="42"/>
      <c r="H182" s="42"/>
      <c r="I182" s="42"/>
      <c r="J182" s="42"/>
      <c r="K182" s="23"/>
      <c r="L182" s="205"/>
      <c r="M182" s="32"/>
      <c r="N182" s="32"/>
      <c r="O182" s="32"/>
      <c r="P182" s="32"/>
      <c r="Q182" s="32"/>
      <c r="R182" s="42"/>
      <c r="S182" s="42"/>
      <c r="T182" s="42"/>
      <c r="U182" s="42"/>
    </row>
    <row r="183" spans="1:21" ht="12.75">
      <c r="A183" s="41"/>
      <c r="B183" s="32"/>
      <c r="C183" s="32"/>
      <c r="D183" s="32"/>
      <c r="E183" s="32"/>
      <c r="F183" s="32"/>
      <c r="G183" s="42"/>
      <c r="H183" s="42"/>
      <c r="I183" s="42"/>
      <c r="J183" s="42"/>
      <c r="K183" s="23"/>
      <c r="L183" s="205"/>
      <c r="M183" s="32"/>
      <c r="N183" s="32"/>
      <c r="O183" s="32"/>
      <c r="P183" s="32"/>
      <c r="Q183" s="32"/>
      <c r="R183" s="42"/>
      <c r="S183" s="42"/>
      <c r="T183" s="42"/>
      <c r="U183" s="42"/>
    </row>
    <row r="184" spans="1:21" ht="12.75">
      <c r="A184" s="41"/>
      <c r="B184" s="32"/>
      <c r="C184" s="32"/>
      <c r="D184" s="32"/>
      <c r="E184" s="32"/>
      <c r="F184" s="32"/>
      <c r="G184" s="42"/>
      <c r="H184" s="42"/>
      <c r="I184" s="42"/>
      <c r="J184" s="42"/>
      <c r="K184" s="23"/>
      <c r="L184" s="205"/>
      <c r="M184" s="32"/>
      <c r="N184" s="32"/>
      <c r="O184" s="32"/>
      <c r="P184" s="32"/>
      <c r="Q184" s="32"/>
      <c r="R184" s="42"/>
      <c r="S184" s="42"/>
      <c r="T184" s="42"/>
      <c r="U184" s="42"/>
    </row>
    <row r="185" spans="1:21" ht="12.75">
      <c r="A185" s="41"/>
      <c r="B185" s="32"/>
      <c r="C185" s="32"/>
      <c r="D185" s="32"/>
      <c r="E185" s="32"/>
      <c r="F185" s="32"/>
      <c r="G185" s="42"/>
      <c r="H185" s="42"/>
      <c r="I185" s="42"/>
      <c r="J185" s="42"/>
      <c r="K185" s="20"/>
      <c r="L185" s="205"/>
      <c r="M185" s="32"/>
      <c r="N185" s="32"/>
      <c r="O185" s="32"/>
      <c r="P185" s="32"/>
      <c r="Q185" s="32"/>
      <c r="R185" s="42"/>
      <c r="S185" s="42"/>
      <c r="T185" s="42"/>
      <c r="U185" s="42"/>
    </row>
    <row r="186" spans="1:21" ht="12.75">
      <c r="A186" s="41"/>
      <c r="B186" s="32"/>
      <c r="C186" s="32"/>
      <c r="D186" s="32"/>
      <c r="E186" s="32"/>
      <c r="F186" s="32"/>
      <c r="G186" s="42"/>
      <c r="H186" s="42"/>
      <c r="I186" s="42"/>
      <c r="J186" s="42"/>
      <c r="K186" s="20"/>
      <c r="L186" s="205"/>
      <c r="M186" s="32"/>
      <c r="N186" s="32"/>
      <c r="O186" s="32"/>
      <c r="P186" s="32"/>
      <c r="Q186" s="32"/>
      <c r="R186" s="42"/>
      <c r="S186" s="42"/>
      <c r="T186" s="42"/>
      <c r="U186" s="42"/>
    </row>
    <row r="187" spans="1:21" ht="12.75">
      <c r="A187" s="41"/>
      <c r="B187" s="32"/>
      <c r="C187" s="32"/>
      <c r="D187" s="32"/>
      <c r="E187" s="32"/>
      <c r="F187" s="32"/>
      <c r="G187" s="42"/>
      <c r="H187" s="42"/>
      <c r="I187" s="42"/>
      <c r="J187" s="42"/>
      <c r="K187" s="20"/>
      <c r="L187" s="205"/>
      <c r="M187" s="32"/>
      <c r="N187" s="32"/>
      <c r="O187" s="32"/>
      <c r="P187" s="32"/>
      <c r="Q187" s="32"/>
      <c r="R187" s="42"/>
      <c r="S187" s="42"/>
      <c r="T187" s="42"/>
      <c r="U187" s="42"/>
    </row>
    <row r="188" spans="1:21" ht="12.75">
      <c r="A188" s="41"/>
      <c r="B188" s="32"/>
      <c r="C188" s="32"/>
      <c r="D188" s="32"/>
      <c r="E188" s="32"/>
      <c r="F188" s="32"/>
      <c r="G188" s="42"/>
      <c r="H188" s="42"/>
      <c r="I188" s="42"/>
      <c r="J188" s="42"/>
      <c r="K188" s="20"/>
      <c r="L188" s="205"/>
      <c r="M188" s="32"/>
      <c r="N188" s="32"/>
      <c r="O188" s="32"/>
      <c r="P188" s="32"/>
      <c r="Q188" s="32"/>
      <c r="R188" s="42"/>
      <c r="S188" s="42"/>
      <c r="T188" s="42"/>
      <c r="U188" s="42"/>
    </row>
    <row r="189" spans="1:21" ht="12.75">
      <c r="A189" s="41"/>
      <c r="B189" s="32"/>
      <c r="C189" s="32"/>
      <c r="D189" s="32"/>
      <c r="E189" s="32"/>
      <c r="F189" s="32"/>
      <c r="G189" s="42"/>
      <c r="H189" s="42"/>
      <c r="I189" s="42"/>
      <c r="J189" s="42"/>
      <c r="K189" s="20"/>
      <c r="L189" s="105"/>
      <c r="M189" s="1"/>
      <c r="N189" s="1"/>
      <c r="O189" s="1"/>
      <c r="P189" s="1"/>
      <c r="Q189" s="1"/>
      <c r="R189" s="16"/>
      <c r="S189" s="16"/>
      <c r="T189" s="16"/>
      <c r="U189" s="16"/>
    </row>
    <row r="190" spans="1:21" ht="12.75">
      <c r="A190" s="41"/>
      <c r="B190" s="32"/>
      <c r="C190" s="32"/>
      <c r="D190" s="32"/>
      <c r="E190" s="32"/>
      <c r="F190" s="32"/>
      <c r="G190" s="42"/>
      <c r="H190" s="42"/>
      <c r="I190" s="42"/>
      <c r="J190" s="42"/>
      <c r="K190" s="20"/>
      <c r="L190" s="205"/>
      <c r="M190" s="32"/>
      <c r="N190" s="32"/>
      <c r="O190" s="32"/>
      <c r="P190" s="32"/>
      <c r="Q190" s="32"/>
      <c r="R190" s="42"/>
      <c r="S190" s="42"/>
      <c r="T190" s="42"/>
      <c r="U190" s="42"/>
    </row>
    <row r="191" spans="1:12" ht="12.75">
      <c r="A191" s="41"/>
      <c r="B191" s="32"/>
      <c r="C191" s="32"/>
      <c r="D191" s="32"/>
      <c r="E191" s="32"/>
      <c r="F191" s="32"/>
      <c r="G191" s="42"/>
      <c r="H191" s="42"/>
      <c r="I191" s="42"/>
      <c r="J191" s="42"/>
      <c r="K191" s="20"/>
      <c r="L191" s="105"/>
    </row>
    <row r="192" spans="1:21" ht="12.75">
      <c r="A192" s="41"/>
      <c r="B192" s="32"/>
      <c r="C192" s="32"/>
      <c r="D192" s="32"/>
      <c r="E192" s="32"/>
      <c r="F192" s="32"/>
      <c r="G192" s="42"/>
      <c r="H192" s="42"/>
      <c r="I192" s="42"/>
      <c r="J192" s="42"/>
      <c r="K192" s="23"/>
      <c r="L192" s="113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41"/>
      <c r="B193" s="32"/>
      <c r="C193" s="32"/>
      <c r="D193" s="32"/>
      <c r="E193" s="32"/>
      <c r="F193" s="32"/>
      <c r="G193" s="42"/>
      <c r="H193" s="42"/>
      <c r="I193" s="42"/>
      <c r="J193" s="42"/>
      <c r="K193" s="20"/>
      <c r="L193" s="205"/>
      <c r="M193" s="32"/>
      <c r="N193" s="32"/>
      <c r="O193" s="32"/>
      <c r="P193" s="32"/>
      <c r="Q193" s="32"/>
      <c r="R193" s="42"/>
      <c r="S193" s="42"/>
      <c r="T193" s="42"/>
      <c r="U193" s="42"/>
    </row>
    <row r="194" spans="1:21" ht="12.75">
      <c r="A194" s="41"/>
      <c r="B194" s="32"/>
      <c r="C194" s="32"/>
      <c r="D194" s="32"/>
      <c r="E194" s="32"/>
      <c r="F194" s="32"/>
      <c r="G194" s="42"/>
      <c r="H194" s="42"/>
      <c r="I194" s="42"/>
      <c r="J194" s="42"/>
      <c r="K194" s="20"/>
      <c r="L194" s="205"/>
      <c r="M194" s="32"/>
      <c r="N194" s="32"/>
      <c r="O194" s="32"/>
      <c r="P194" s="32"/>
      <c r="Q194" s="32"/>
      <c r="R194" s="42"/>
      <c r="S194" s="42"/>
      <c r="T194" s="42"/>
      <c r="U194" s="42"/>
    </row>
    <row r="195" spans="1:21" ht="12.75">
      <c r="A195" s="41"/>
      <c r="B195" s="32"/>
      <c r="C195" s="32"/>
      <c r="D195" s="32"/>
      <c r="E195" s="32"/>
      <c r="F195" s="32"/>
      <c r="G195" s="42"/>
      <c r="H195" s="42"/>
      <c r="I195" s="42"/>
      <c r="J195" s="42"/>
      <c r="K195" s="23"/>
      <c r="L195" s="205"/>
      <c r="M195" s="32"/>
      <c r="N195" s="32"/>
      <c r="O195" s="32"/>
      <c r="P195" s="32"/>
      <c r="Q195" s="32"/>
      <c r="R195" s="42"/>
      <c r="S195" s="42"/>
      <c r="T195" s="42"/>
      <c r="U195" s="42"/>
    </row>
    <row r="196" spans="1:21" ht="12.75">
      <c r="A196" s="41"/>
      <c r="B196" s="32"/>
      <c r="C196" s="32"/>
      <c r="D196" s="32"/>
      <c r="E196" s="32"/>
      <c r="F196" s="32"/>
      <c r="G196" s="42"/>
      <c r="H196" s="42"/>
      <c r="I196" s="42"/>
      <c r="J196" s="42"/>
      <c r="K196" s="20"/>
      <c r="L196" s="205"/>
      <c r="M196" s="32"/>
      <c r="N196" s="32"/>
      <c r="O196" s="32"/>
      <c r="P196" s="32"/>
      <c r="Q196" s="32"/>
      <c r="R196" s="42"/>
      <c r="S196" s="42"/>
      <c r="T196" s="42"/>
      <c r="U196" s="42"/>
    </row>
    <row r="197" spans="1:12" ht="12.75">
      <c r="A197" s="41"/>
      <c r="B197" s="32"/>
      <c r="C197" s="32"/>
      <c r="D197" s="32"/>
      <c r="E197" s="32"/>
      <c r="F197" s="32"/>
      <c r="G197" s="42"/>
      <c r="H197" s="42"/>
      <c r="I197" s="42"/>
      <c r="J197" s="42"/>
      <c r="K197" s="23"/>
      <c r="L197" s="105"/>
    </row>
    <row r="198" spans="1:12" ht="12.75">
      <c r="A198" s="41"/>
      <c r="B198" s="32"/>
      <c r="C198" s="32"/>
      <c r="D198" s="32"/>
      <c r="E198" s="32"/>
      <c r="F198" s="32"/>
      <c r="G198" s="42"/>
      <c r="H198" s="42"/>
      <c r="I198" s="42"/>
      <c r="J198" s="42"/>
      <c r="K198" s="20"/>
      <c r="L198" s="105"/>
    </row>
    <row r="199" spans="1:21" ht="12.75">
      <c r="A199" s="41"/>
      <c r="B199" s="32"/>
      <c r="C199" s="32"/>
      <c r="D199" s="32"/>
      <c r="E199" s="32"/>
      <c r="F199" s="32"/>
      <c r="G199" s="42"/>
      <c r="H199" s="42"/>
      <c r="I199" s="42"/>
      <c r="J199" s="42"/>
      <c r="K199" s="20"/>
      <c r="L199" s="206"/>
      <c r="M199" s="48"/>
      <c r="N199" s="28"/>
      <c r="O199" s="26"/>
      <c r="P199" s="26"/>
      <c r="Q199" s="26"/>
      <c r="R199" s="16"/>
      <c r="S199" s="16"/>
      <c r="T199" s="16"/>
      <c r="U199" s="16"/>
    </row>
    <row r="200" spans="1:21" ht="12.75">
      <c r="A200" s="41"/>
      <c r="B200" s="32"/>
      <c r="C200" s="32"/>
      <c r="D200" s="32"/>
      <c r="E200" s="32"/>
      <c r="F200" s="32"/>
      <c r="G200" s="42"/>
      <c r="H200" s="42"/>
      <c r="I200" s="42"/>
      <c r="J200" s="42"/>
      <c r="K200" s="23"/>
      <c r="L200" s="113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41"/>
      <c r="B201" s="32"/>
      <c r="C201" s="32"/>
      <c r="D201" s="32"/>
      <c r="E201" s="32"/>
      <c r="F201" s="32"/>
      <c r="G201" s="42"/>
      <c r="H201" s="42"/>
      <c r="I201" s="42"/>
      <c r="J201" s="42"/>
      <c r="K201" s="23"/>
      <c r="L201" s="205"/>
      <c r="M201" s="32"/>
      <c r="N201" s="32"/>
      <c r="O201" s="32"/>
      <c r="P201" s="32"/>
      <c r="Q201" s="32"/>
      <c r="R201" s="42"/>
      <c r="S201" s="42"/>
      <c r="T201" s="42"/>
      <c r="U201" s="42"/>
    </row>
    <row r="202" spans="1:21" ht="12.75">
      <c r="A202" s="41"/>
      <c r="B202" s="32"/>
      <c r="C202" s="32"/>
      <c r="D202" s="32"/>
      <c r="E202" s="32"/>
      <c r="F202" s="32"/>
      <c r="G202" s="42"/>
      <c r="H202" s="42"/>
      <c r="I202" s="42"/>
      <c r="J202" s="42"/>
      <c r="K202" s="23"/>
      <c r="L202" s="205"/>
      <c r="M202" s="32"/>
      <c r="N202" s="32"/>
      <c r="O202" s="32"/>
      <c r="P202" s="32"/>
      <c r="Q202" s="32"/>
      <c r="R202" s="42"/>
      <c r="S202" s="42"/>
      <c r="T202" s="42"/>
      <c r="U202" s="42"/>
    </row>
    <row r="203" spans="1:21" ht="12.75">
      <c r="A203" s="41"/>
      <c r="B203" s="32"/>
      <c r="C203" s="32"/>
      <c r="D203" s="32"/>
      <c r="E203" s="32"/>
      <c r="F203" s="32"/>
      <c r="G203" s="42"/>
      <c r="H203" s="42"/>
      <c r="I203" s="42"/>
      <c r="J203" s="42"/>
      <c r="K203" s="23"/>
      <c r="L203" s="205"/>
      <c r="M203" s="32"/>
      <c r="N203" s="32"/>
      <c r="O203" s="32"/>
      <c r="P203" s="32"/>
      <c r="Q203" s="32"/>
      <c r="R203" s="42"/>
      <c r="S203" s="42"/>
      <c r="T203" s="42"/>
      <c r="U203" s="42"/>
    </row>
    <row r="204" spans="1:21" ht="12.75">
      <c r="A204" s="41"/>
      <c r="B204" s="32"/>
      <c r="C204" s="32"/>
      <c r="D204" s="32"/>
      <c r="E204" s="32"/>
      <c r="F204" s="32"/>
      <c r="G204" s="42"/>
      <c r="H204" s="42"/>
      <c r="I204" s="42"/>
      <c r="J204" s="42"/>
      <c r="K204" s="20"/>
      <c r="L204" s="205"/>
      <c r="M204" s="32"/>
      <c r="N204" s="32"/>
      <c r="O204" s="32"/>
      <c r="P204" s="32"/>
      <c r="Q204" s="32"/>
      <c r="R204" s="42"/>
      <c r="S204" s="42"/>
      <c r="T204" s="42"/>
      <c r="U204" s="42"/>
    </row>
    <row r="205" spans="1:21" ht="12.75">
      <c r="A205" s="41"/>
      <c r="B205" s="32"/>
      <c r="C205" s="32"/>
      <c r="D205" s="32"/>
      <c r="E205" s="32"/>
      <c r="F205" s="32"/>
      <c r="G205" s="42"/>
      <c r="H205" s="42"/>
      <c r="I205" s="42"/>
      <c r="J205" s="42"/>
      <c r="K205" s="23"/>
      <c r="L205" s="205"/>
      <c r="M205" s="32"/>
      <c r="N205" s="32"/>
      <c r="O205" s="32"/>
      <c r="P205" s="32"/>
      <c r="Q205" s="32"/>
      <c r="R205" s="42"/>
      <c r="S205" s="42"/>
      <c r="T205" s="42"/>
      <c r="U205" s="42"/>
    </row>
    <row r="206" spans="1:21" ht="12.75">
      <c r="A206" s="41"/>
      <c r="B206" s="32"/>
      <c r="C206" s="32"/>
      <c r="D206" s="32"/>
      <c r="E206" s="32"/>
      <c r="F206" s="32"/>
      <c r="G206" s="42"/>
      <c r="H206" s="42"/>
      <c r="I206" s="42"/>
      <c r="J206" s="42"/>
      <c r="K206" s="23"/>
      <c r="L206" s="205"/>
      <c r="M206" s="32"/>
      <c r="N206" s="32"/>
      <c r="O206" s="32"/>
      <c r="P206" s="32"/>
      <c r="Q206" s="32"/>
      <c r="R206" s="42"/>
      <c r="S206" s="42"/>
      <c r="T206" s="42"/>
      <c r="U206" s="42"/>
    </row>
    <row r="207" spans="1:21" ht="12.75">
      <c r="A207" s="41"/>
      <c r="B207" s="32"/>
      <c r="C207" s="32"/>
      <c r="D207" s="32"/>
      <c r="E207" s="32"/>
      <c r="F207" s="32"/>
      <c r="G207" s="42"/>
      <c r="H207" s="42"/>
      <c r="I207" s="42"/>
      <c r="J207" s="42"/>
      <c r="K207" s="23"/>
      <c r="L207" s="205"/>
      <c r="M207" s="32"/>
      <c r="N207" s="32"/>
      <c r="O207" s="32"/>
      <c r="P207" s="32"/>
      <c r="Q207" s="32"/>
      <c r="R207" s="42"/>
      <c r="S207" s="42"/>
      <c r="T207" s="42"/>
      <c r="U207" s="42"/>
    </row>
    <row r="208" spans="1:21" ht="12.75">
      <c r="A208" s="41"/>
      <c r="B208" s="32"/>
      <c r="C208" s="32"/>
      <c r="D208" s="32"/>
      <c r="E208" s="32"/>
      <c r="F208" s="32"/>
      <c r="G208" s="42"/>
      <c r="H208" s="42"/>
      <c r="I208" s="42"/>
      <c r="J208" s="42"/>
      <c r="K208" s="20"/>
      <c r="L208" s="205"/>
      <c r="M208" s="32"/>
      <c r="N208" s="32"/>
      <c r="O208" s="32"/>
      <c r="P208" s="32"/>
      <c r="Q208" s="32"/>
      <c r="R208" s="42"/>
      <c r="S208" s="42"/>
      <c r="T208" s="42"/>
      <c r="U208" s="42"/>
    </row>
    <row r="209" spans="1:21" ht="12.75">
      <c r="A209" s="41"/>
      <c r="B209" s="32"/>
      <c r="C209" s="32"/>
      <c r="D209" s="32"/>
      <c r="E209" s="32"/>
      <c r="F209" s="32"/>
      <c r="G209" s="42"/>
      <c r="H209" s="42"/>
      <c r="I209" s="42"/>
      <c r="J209" s="42"/>
      <c r="K209" s="20"/>
      <c r="L209" s="205"/>
      <c r="M209" s="32"/>
      <c r="N209" s="32"/>
      <c r="O209" s="32"/>
      <c r="P209" s="32"/>
      <c r="Q209" s="32"/>
      <c r="R209" s="42"/>
      <c r="S209" s="42"/>
      <c r="T209" s="42"/>
      <c r="U209" s="42"/>
    </row>
    <row r="210" spans="1:21" ht="12.75">
      <c r="A210" s="41"/>
      <c r="B210" s="32"/>
      <c r="C210" s="32"/>
      <c r="D210" s="32"/>
      <c r="E210" s="32"/>
      <c r="F210" s="32"/>
      <c r="G210" s="42"/>
      <c r="H210" s="42"/>
      <c r="I210" s="42"/>
      <c r="J210" s="42"/>
      <c r="K210" s="23"/>
      <c r="L210" s="205"/>
      <c r="M210" s="32"/>
      <c r="N210" s="32"/>
      <c r="O210" s="32"/>
      <c r="P210" s="32"/>
      <c r="Q210" s="32"/>
      <c r="R210" s="42"/>
      <c r="S210" s="42"/>
      <c r="T210" s="42"/>
      <c r="U210" s="42"/>
    </row>
    <row r="211" spans="1:12" ht="12.75">
      <c r="A211" s="41"/>
      <c r="B211" s="32"/>
      <c r="C211" s="32"/>
      <c r="D211" s="32"/>
      <c r="E211" s="32"/>
      <c r="F211" s="32"/>
      <c r="G211" s="42"/>
      <c r="H211" s="42"/>
      <c r="I211" s="42"/>
      <c r="J211" s="42"/>
      <c r="K211" s="23"/>
      <c r="L211" s="105"/>
    </row>
    <row r="212" spans="1:21" ht="12.75">
      <c r="A212" s="41"/>
      <c r="B212" s="32"/>
      <c r="C212" s="32"/>
      <c r="D212" s="32"/>
      <c r="E212" s="32"/>
      <c r="F212" s="32"/>
      <c r="G212" s="42"/>
      <c r="H212" s="42"/>
      <c r="I212" s="42"/>
      <c r="J212" s="42"/>
      <c r="K212" s="20"/>
      <c r="L212" s="113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41"/>
      <c r="B213" s="32"/>
      <c r="C213" s="32"/>
      <c r="D213" s="32"/>
      <c r="E213" s="32"/>
      <c r="F213" s="32"/>
      <c r="G213" s="42"/>
      <c r="H213" s="42"/>
      <c r="I213" s="42"/>
      <c r="J213" s="42"/>
      <c r="K213" s="23"/>
      <c r="L213" s="205"/>
      <c r="M213" s="32"/>
      <c r="N213" s="32"/>
      <c r="O213" s="32"/>
      <c r="P213" s="32"/>
      <c r="Q213" s="32"/>
      <c r="R213" s="42"/>
      <c r="S213" s="42"/>
      <c r="T213" s="42"/>
      <c r="U213" s="42"/>
    </row>
    <row r="214" spans="1:21" ht="12.75">
      <c r="A214" s="41"/>
      <c r="B214" s="32"/>
      <c r="C214" s="32"/>
      <c r="D214" s="32"/>
      <c r="E214" s="32"/>
      <c r="F214" s="32"/>
      <c r="G214" s="42"/>
      <c r="H214" s="42"/>
      <c r="I214" s="42"/>
      <c r="J214" s="42"/>
      <c r="K214" s="23"/>
      <c r="L214" s="205"/>
      <c r="M214" s="32"/>
      <c r="N214" s="32"/>
      <c r="O214" s="32"/>
      <c r="P214" s="32"/>
      <c r="Q214" s="32"/>
      <c r="R214" s="42"/>
      <c r="S214" s="42"/>
      <c r="T214" s="42"/>
      <c r="U214" s="42"/>
    </row>
    <row r="215" spans="1:21" ht="12.75">
      <c r="A215" s="41"/>
      <c r="B215" s="32"/>
      <c r="C215" s="32"/>
      <c r="D215" s="32"/>
      <c r="E215" s="32"/>
      <c r="F215" s="32"/>
      <c r="G215" s="42"/>
      <c r="H215" s="42"/>
      <c r="I215" s="42"/>
      <c r="J215" s="42"/>
      <c r="K215" s="23"/>
      <c r="L215" s="205"/>
      <c r="M215" s="32"/>
      <c r="N215" s="32"/>
      <c r="O215" s="32"/>
      <c r="P215" s="32"/>
      <c r="Q215" s="32"/>
      <c r="R215" s="42"/>
      <c r="S215" s="42"/>
      <c r="T215" s="42"/>
      <c r="U215" s="42"/>
    </row>
    <row r="216" spans="1:21" ht="12.75">
      <c r="A216" s="41"/>
      <c r="B216" s="32"/>
      <c r="C216" s="32"/>
      <c r="D216" s="32"/>
      <c r="E216" s="32"/>
      <c r="F216" s="32"/>
      <c r="G216" s="42"/>
      <c r="H216" s="42"/>
      <c r="I216" s="42"/>
      <c r="J216" s="42"/>
      <c r="K216" s="23"/>
      <c r="L216" s="205"/>
      <c r="M216" s="32"/>
      <c r="N216" s="32"/>
      <c r="O216" s="32"/>
      <c r="P216" s="32"/>
      <c r="Q216" s="32"/>
      <c r="R216" s="42"/>
      <c r="S216" s="42"/>
      <c r="T216" s="42"/>
      <c r="U216" s="42"/>
    </row>
    <row r="217" spans="1:21" ht="12.75">
      <c r="A217" s="41"/>
      <c r="B217" s="32"/>
      <c r="C217" s="32"/>
      <c r="D217" s="32"/>
      <c r="E217" s="32"/>
      <c r="F217" s="32"/>
      <c r="G217" s="42"/>
      <c r="H217" s="42"/>
      <c r="I217" s="42"/>
      <c r="J217" s="42"/>
      <c r="K217" s="20"/>
      <c r="L217" s="205"/>
      <c r="M217" s="32"/>
      <c r="N217" s="32"/>
      <c r="O217" s="32"/>
      <c r="P217" s="32"/>
      <c r="Q217" s="32"/>
      <c r="R217" s="42"/>
      <c r="S217" s="42"/>
      <c r="T217" s="42"/>
      <c r="U217" s="42"/>
    </row>
    <row r="218" spans="1:21" ht="12.75">
      <c r="A218" s="41"/>
      <c r="B218" s="32"/>
      <c r="C218" s="32"/>
      <c r="D218" s="32"/>
      <c r="E218" s="32"/>
      <c r="F218" s="32"/>
      <c r="G218" s="42"/>
      <c r="H218" s="42"/>
      <c r="I218" s="42"/>
      <c r="J218" s="42"/>
      <c r="K218" s="20"/>
      <c r="L218" s="206"/>
      <c r="M218" s="48"/>
      <c r="N218" s="28"/>
      <c r="O218" s="26"/>
      <c r="P218" s="26"/>
      <c r="Q218" s="26"/>
      <c r="R218" s="16"/>
      <c r="S218" s="16"/>
      <c r="T218" s="16"/>
      <c r="U218" s="16"/>
    </row>
    <row r="219" spans="1:21" ht="12.75">
      <c r="A219" s="41"/>
      <c r="B219" s="32"/>
      <c r="C219" s="32"/>
      <c r="D219" s="32"/>
      <c r="E219" s="32"/>
      <c r="F219" s="32"/>
      <c r="G219" s="42"/>
      <c r="H219" s="42"/>
      <c r="I219" s="42"/>
      <c r="J219" s="42"/>
      <c r="K219" s="20"/>
      <c r="L219" s="113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41"/>
      <c r="B220" s="32"/>
      <c r="C220" s="32"/>
      <c r="D220" s="32"/>
      <c r="E220" s="32"/>
      <c r="F220" s="32"/>
      <c r="G220" s="42"/>
      <c r="H220" s="42"/>
      <c r="I220" s="42"/>
      <c r="J220" s="42"/>
      <c r="K220" s="20"/>
      <c r="L220" s="205"/>
      <c r="M220" s="32"/>
      <c r="N220" s="32"/>
      <c r="O220" s="32"/>
      <c r="P220" s="32"/>
      <c r="Q220" s="32"/>
      <c r="R220" s="42"/>
      <c r="S220" s="42"/>
      <c r="T220" s="42"/>
      <c r="U220" s="42"/>
    </row>
    <row r="221" spans="1:21" ht="12.75">
      <c r="A221" s="41"/>
      <c r="B221" s="32"/>
      <c r="C221" s="32"/>
      <c r="D221" s="32"/>
      <c r="E221" s="32"/>
      <c r="F221" s="32"/>
      <c r="G221" s="42"/>
      <c r="H221" s="42"/>
      <c r="I221" s="42"/>
      <c r="J221" s="42"/>
      <c r="K221" s="20"/>
      <c r="L221" s="205"/>
      <c r="M221" s="32"/>
      <c r="N221" s="32"/>
      <c r="O221" s="32"/>
      <c r="P221" s="32"/>
      <c r="Q221" s="32"/>
      <c r="R221" s="42"/>
      <c r="S221" s="42"/>
      <c r="T221" s="42"/>
      <c r="U221" s="42"/>
    </row>
    <row r="222" spans="1:21" ht="12.75">
      <c r="A222" s="41"/>
      <c r="B222" s="32"/>
      <c r="C222" s="32"/>
      <c r="D222" s="32"/>
      <c r="E222" s="32"/>
      <c r="F222" s="32"/>
      <c r="G222" s="42"/>
      <c r="H222" s="42"/>
      <c r="I222" s="42"/>
      <c r="J222" s="42"/>
      <c r="K222" s="20"/>
      <c r="L222" s="205"/>
      <c r="M222" s="32"/>
      <c r="N222" s="32"/>
      <c r="O222" s="32"/>
      <c r="P222" s="32"/>
      <c r="Q222" s="32"/>
      <c r="R222" s="42"/>
      <c r="S222" s="42"/>
      <c r="T222" s="42"/>
      <c r="U222" s="42"/>
    </row>
    <row r="223" spans="1:21" ht="12.75">
      <c r="A223" s="41"/>
      <c r="B223" s="32"/>
      <c r="C223" s="32"/>
      <c r="D223" s="32"/>
      <c r="E223" s="32"/>
      <c r="F223" s="32"/>
      <c r="G223" s="42"/>
      <c r="H223" s="42"/>
      <c r="I223" s="42"/>
      <c r="J223" s="42"/>
      <c r="K223" s="23"/>
      <c r="L223" s="205"/>
      <c r="M223" s="32"/>
      <c r="N223" s="32"/>
      <c r="O223" s="32"/>
      <c r="P223" s="32"/>
      <c r="Q223" s="32"/>
      <c r="R223" s="42"/>
      <c r="S223" s="42"/>
      <c r="T223" s="42"/>
      <c r="U223" s="42"/>
    </row>
    <row r="224" spans="1:21" ht="12.75">
      <c r="A224" s="41"/>
      <c r="B224" s="32"/>
      <c r="C224" s="32"/>
      <c r="D224" s="32"/>
      <c r="E224" s="32"/>
      <c r="F224" s="32"/>
      <c r="G224" s="42"/>
      <c r="H224" s="42"/>
      <c r="I224" s="42"/>
      <c r="J224" s="42"/>
      <c r="K224" s="23"/>
      <c r="L224" s="205"/>
      <c r="M224" s="32"/>
      <c r="N224" s="32"/>
      <c r="O224" s="32"/>
      <c r="P224" s="32"/>
      <c r="Q224" s="32"/>
      <c r="R224" s="42"/>
      <c r="S224" s="42"/>
      <c r="T224" s="42"/>
      <c r="U224" s="42"/>
    </row>
    <row r="225" spans="1:21" ht="12.75">
      <c r="A225" s="41"/>
      <c r="B225" s="32"/>
      <c r="C225" s="32"/>
      <c r="D225" s="32"/>
      <c r="E225" s="32"/>
      <c r="F225" s="32"/>
      <c r="G225" s="42"/>
      <c r="H225" s="42"/>
      <c r="I225" s="42"/>
      <c r="J225" s="42"/>
      <c r="K225" s="23"/>
      <c r="L225" s="205"/>
      <c r="M225" s="32"/>
      <c r="N225" s="32"/>
      <c r="O225" s="32"/>
      <c r="P225" s="32"/>
      <c r="Q225" s="32"/>
      <c r="R225" s="42"/>
      <c r="S225" s="42"/>
      <c r="T225" s="42"/>
      <c r="U225" s="42"/>
    </row>
    <row r="226" spans="1:21" ht="12.75">
      <c r="A226" s="41"/>
      <c r="B226" s="32"/>
      <c r="C226" s="32"/>
      <c r="D226" s="32"/>
      <c r="E226" s="32"/>
      <c r="F226" s="32"/>
      <c r="G226" s="42"/>
      <c r="H226" s="42"/>
      <c r="I226" s="42"/>
      <c r="J226" s="42"/>
      <c r="K226" s="20"/>
      <c r="L226" s="206"/>
      <c r="M226" s="48"/>
      <c r="N226" s="28"/>
      <c r="O226" s="26"/>
      <c r="P226" s="26"/>
      <c r="Q226" s="26"/>
      <c r="R226" s="16"/>
      <c r="S226" s="16"/>
      <c r="T226" s="16"/>
      <c r="U226" s="16"/>
    </row>
    <row r="227" spans="1:21" ht="12.75">
      <c r="A227" s="41"/>
      <c r="B227" s="32"/>
      <c r="C227" s="32"/>
      <c r="D227" s="32"/>
      <c r="E227" s="32"/>
      <c r="F227" s="32"/>
      <c r="G227" s="42"/>
      <c r="H227" s="42"/>
      <c r="I227" s="42"/>
      <c r="J227" s="42"/>
      <c r="K227" s="20"/>
      <c r="L227" s="113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41"/>
      <c r="B228" s="32"/>
      <c r="C228" s="32"/>
      <c r="D228" s="32"/>
      <c r="E228" s="32"/>
      <c r="F228" s="32"/>
      <c r="G228" s="42"/>
      <c r="H228" s="42"/>
      <c r="I228" s="42"/>
      <c r="J228" s="42"/>
      <c r="K228" s="20"/>
      <c r="L228" s="205"/>
      <c r="M228" s="32"/>
      <c r="N228" s="32"/>
      <c r="O228" s="32"/>
      <c r="P228" s="32"/>
      <c r="Q228" s="32"/>
      <c r="R228" s="42"/>
      <c r="S228" s="42"/>
      <c r="T228" s="42"/>
      <c r="U228" s="42"/>
    </row>
    <row r="229" spans="1:21" ht="12.75">
      <c r="A229" s="41"/>
      <c r="B229" s="32"/>
      <c r="C229" s="32"/>
      <c r="D229" s="32"/>
      <c r="E229" s="32"/>
      <c r="F229" s="32"/>
      <c r="G229" s="42"/>
      <c r="H229" s="42"/>
      <c r="I229" s="42"/>
      <c r="J229" s="42"/>
      <c r="K229" s="23"/>
      <c r="L229" s="205"/>
      <c r="M229" s="32"/>
      <c r="N229" s="32"/>
      <c r="O229" s="32"/>
      <c r="P229" s="32"/>
      <c r="Q229" s="32"/>
      <c r="R229" s="42"/>
      <c r="S229" s="42"/>
      <c r="T229" s="42"/>
      <c r="U229" s="42"/>
    </row>
    <row r="230" spans="1:21" ht="12.75">
      <c r="A230" s="41"/>
      <c r="B230" s="32"/>
      <c r="C230" s="32"/>
      <c r="D230" s="32"/>
      <c r="E230" s="32"/>
      <c r="F230" s="32"/>
      <c r="G230" s="42"/>
      <c r="H230" s="42"/>
      <c r="I230" s="42"/>
      <c r="J230" s="42"/>
      <c r="K230" s="23"/>
      <c r="L230" s="205"/>
      <c r="M230" s="32"/>
      <c r="N230" s="32"/>
      <c r="O230" s="32"/>
      <c r="P230" s="32"/>
      <c r="Q230" s="32"/>
      <c r="R230" s="42"/>
      <c r="S230" s="42"/>
      <c r="T230" s="42"/>
      <c r="U230" s="42"/>
    </row>
    <row r="231" spans="1:21" ht="12.75">
      <c r="A231" s="41"/>
      <c r="B231" s="32"/>
      <c r="C231" s="32"/>
      <c r="D231" s="32"/>
      <c r="E231" s="32"/>
      <c r="F231" s="32"/>
      <c r="G231" s="42"/>
      <c r="H231" s="42"/>
      <c r="I231" s="42"/>
      <c r="J231" s="42"/>
      <c r="K231" s="20"/>
      <c r="L231" s="205"/>
      <c r="M231" s="32"/>
      <c r="N231" s="32"/>
      <c r="O231" s="32"/>
      <c r="P231" s="32"/>
      <c r="Q231" s="32"/>
      <c r="R231" s="42"/>
      <c r="S231" s="42"/>
      <c r="T231" s="42"/>
      <c r="U231" s="42"/>
    </row>
    <row r="232" spans="1:21" ht="12.75">
      <c r="A232" s="41"/>
      <c r="B232" s="32"/>
      <c r="C232" s="32"/>
      <c r="D232" s="32"/>
      <c r="E232" s="32"/>
      <c r="F232" s="32"/>
      <c r="G232" s="42"/>
      <c r="H232" s="42"/>
      <c r="I232" s="42"/>
      <c r="J232" s="42"/>
      <c r="K232" s="23"/>
      <c r="L232" s="205"/>
      <c r="M232" s="32"/>
      <c r="N232" s="32"/>
      <c r="O232" s="32"/>
      <c r="P232" s="32"/>
      <c r="Q232" s="32"/>
      <c r="R232" s="42"/>
      <c r="S232" s="42"/>
      <c r="T232" s="42"/>
      <c r="U232" s="42"/>
    </row>
    <row r="233" spans="1:21" ht="12.75">
      <c r="A233" s="41"/>
      <c r="B233" s="32"/>
      <c r="C233" s="32"/>
      <c r="D233" s="32"/>
      <c r="E233" s="32"/>
      <c r="F233" s="32"/>
      <c r="G233" s="42"/>
      <c r="H233" s="42"/>
      <c r="I233" s="42"/>
      <c r="J233" s="42"/>
      <c r="K233" s="23"/>
      <c r="L233" s="205"/>
      <c r="M233" s="32"/>
      <c r="N233" s="32"/>
      <c r="O233" s="32"/>
      <c r="P233" s="32"/>
      <c r="Q233" s="32"/>
      <c r="R233" s="42"/>
      <c r="S233" s="42"/>
      <c r="T233" s="42"/>
      <c r="U233" s="42"/>
    </row>
    <row r="234" spans="1:21" ht="12.75">
      <c r="A234" s="41"/>
      <c r="B234" s="32"/>
      <c r="C234" s="32"/>
      <c r="D234" s="32"/>
      <c r="E234" s="32"/>
      <c r="F234" s="32"/>
      <c r="G234" s="42"/>
      <c r="H234" s="42"/>
      <c r="I234" s="42"/>
      <c r="J234" s="42"/>
      <c r="K234" s="20"/>
      <c r="L234" s="205"/>
      <c r="M234" s="32"/>
      <c r="N234" s="32"/>
      <c r="O234" s="32"/>
      <c r="P234" s="32"/>
      <c r="Q234" s="32"/>
      <c r="R234" s="42"/>
      <c r="S234" s="42"/>
      <c r="T234" s="42"/>
      <c r="U234" s="42"/>
    </row>
    <row r="235" spans="1:21" ht="12.75">
      <c r="A235" s="41"/>
      <c r="B235" s="32"/>
      <c r="C235" s="32"/>
      <c r="D235" s="32"/>
      <c r="E235" s="32"/>
      <c r="F235" s="32"/>
      <c r="G235" s="42"/>
      <c r="H235" s="42"/>
      <c r="I235" s="42"/>
      <c r="J235" s="42"/>
      <c r="K235" s="20"/>
      <c r="L235" s="205"/>
      <c r="M235" s="32"/>
      <c r="N235" s="32"/>
      <c r="O235" s="32"/>
      <c r="P235" s="32"/>
      <c r="Q235" s="32"/>
      <c r="R235" s="42"/>
      <c r="S235" s="42"/>
      <c r="T235" s="42"/>
      <c r="U235" s="42"/>
    </row>
    <row r="236" spans="1:12" ht="12.75">
      <c r="A236" s="41"/>
      <c r="B236" s="32"/>
      <c r="C236" s="32"/>
      <c r="D236" s="32"/>
      <c r="E236" s="32"/>
      <c r="F236" s="32"/>
      <c r="G236" s="42"/>
      <c r="H236" s="42"/>
      <c r="I236" s="42"/>
      <c r="J236" s="42"/>
      <c r="K236" s="23"/>
      <c r="L236" s="105"/>
    </row>
    <row r="237" spans="1:12" ht="12.75">
      <c r="A237" s="41"/>
      <c r="B237" s="32"/>
      <c r="C237" s="32"/>
      <c r="D237" s="32"/>
      <c r="E237" s="32"/>
      <c r="F237" s="32"/>
      <c r="G237" s="42"/>
      <c r="H237" s="42"/>
      <c r="I237" s="42"/>
      <c r="J237" s="42"/>
      <c r="K237" s="23"/>
      <c r="L237" s="105"/>
    </row>
    <row r="238" spans="1:21" ht="12.75">
      <c r="A238" s="41"/>
      <c r="B238" s="32"/>
      <c r="C238" s="32"/>
      <c r="D238" s="32"/>
      <c r="E238" s="32"/>
      <c r="F238" s="32"/>
      <c r="G238" s="42"/>
      <c r="H238" s="42"/>
      <c r="I238" s="42"/>
      <c r="J238" s="42"/>
      <c r="K238" s="20"/>
      <c r="L238" s="206"/>
      <c r="M238" s="48"/>
      <c r="N238" s="28"/>
      <c r="O238" s="26"/>
      <c r="P238" s="26"/>
      <c r="Q238" s="26"/>
      <c r="R238" s="16"/>
      <c r="S238" s="16"/>
      <c r="T238" s="16"/>
      <c r="U238" s="16"/>
    </row>
    <row r="239" spans="1:21" ht="12.75">
      <c r="A239" s="41"/>
      <c r="B239" s="32"/>
      <c r="C239" s="32"/>
      <c r="D239" s="32"/>
      <c r="E239" s="32"/>
      <c r="F239" s="32"/>
      <c r="G239" s="42"/>
      <c r="H239" s="42"/>
      <c r="I239" s="42"/>
      <c r="J239" s="42"/>
      <c r="K239" s="23"/>
      <c r="L239" s="119"/>
      <c r="M239" s="48"/>
      <c r="N239" s="28"/>
      <c r="O239" s="26"/>
      <c r="P239" s="26"/>
      <c r="Q239" s="26"/>
      <c r="R239" s="16"/>
      <c r="S239" s="16"/>
      <c r="T239" s="16"/>
      <c r="U239" s="16"/>
    </row>
    <row r="240" ht="12.75">
      <c r="L240" s="105"/>
    </row>
    <row r="241" ht="12.75">
      <c r="L241" s="105"/>
    </row>
    <row r="242" ht="12.75">
      <c r="L242" s="105"/>
    </row>
    <row r="243" ht="12.75">
      <c r="L243" s="105"/>
    </row>
    <row r="244" ht="12.75">
      <c r="L244" s="105"/>
    </row>
    <row r="245" ht="12.75">
      <c r="L245" s="105"/>
    </row>
    <row r="246" ht="12.75">
      <c r="L246" s="105"/>
    </row>
    <row r="247" ht="12.75">
      <c r="L247" s="105"/>
    </row>
    <row r="248" ht="12.75">
      <c r="L248" s="105"/>
    </row>
    <row r="249" ht="12.75">
      <c r="L249" s="105"/>
    </row>
    <row r="250" ht="12.75">
      <c r="L250" s="105"/>
    </row>
    <row r="251" ht="12.75">
      <c r="L251" s="105"/>
    </row>
    <row r="252" ht="12.75">
      <c r="L252" s="105"/>
    </row>
    <row r="253" ht="12.75">
      <c r="L253" s="105"/>
    </row>
    <row r="254" ht="12.75">
      <c r="L254" s="105"/>
    </row>
    <row r="255" ht="12.75">
      <c r="L255" s="105"/>
    </row>
    <row r="256" ht="12.75">
      <c r="L256" s="105"/>
    </row>
    <row r="257" ht="12.75">
      <c r="L257" s="105"/>
    </row>
    <row r="258" ht="12.75">
      <c r="L258" s="105"/>
    </row>
    <row r="259" ht="12.75">
      <c r="L259" s="105"/>
    </row>
    <row r="260" ht="12.75">
      <c r="L260" s="105"/>
    </row>
    <row r="261" ht="12.75">
      <c r="L261" s="105"/>
    </row>
    <row r="262" ht="12.75">
      <c r="L262" s="105"/>
    </row>
    <row r="263" ht="12.75">
      <c r="L263" s="105"/>
    </row>
    <row r="264" ht="12.75">
      <c r="L264" s="105"/>
    </row>
    <row r="265" ht="12.75">
      <c r="L265" s="105"/>
    </row>
    <row r="266" ht="12.75">
      <c r="L266" s="105"/>
    </row>
    <row r="267" ht="12.75">
      <c r="L267" s="105"/>
    </row>
    <row r="268" ht="12.75">
      <c r="L268" s="105"/>
    </row>
    <row r="269" ht="12.75">
      <c r="L269" s="105"/>
    </row>
    <row r="270" ht="12.75">
      <c r="L270" s="105"/>
    </row>
    <row r="271" ht="12.75">
      <c r="L271" s="105"/>
    </row>
    <row r="272" ht="12.75">
      <c r="L272" s="105"/>
    </row>
    <row r="273" ht="12.75">
      <c r="L273" s="105"/>
    </row>
    <row r="274" ht="12.75">
      <c r="L274" s="105"/>
    </row>
    <row r="275" ht="12.75">
      <c r="L275" s="105"/>
    </row>
    <row r="276" ht="12.75">
      <c r="L276" s="105"/>
    </row>
    <row r="277" ht="12.75">
      <c r="L277" s="105"/>
    </row>
    <row r="278" ht="12.75">
      <c r="L278" s="105"/>
    </row>
    <row r="279" ht="12.75">
      <c r="L279" s="105"/>
    </row>
    <row r="280" ht="12.75">
      <c r="L280" s="105"/>
    </row>
    <row r="281" ht="12.75">
      <c r="L281" s="105"/>
    </row>
    <row r="282" ht="12.75">
      <c r="L282" s="105"/>
    </row>
    <row r="283" ht="12.75">
      <c r="L283" s="105"/>
    </row>
    <row r="284" ht="12.75">
      <c r="L284" s="10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Judy Gans</cp:lastModifiedBy>
  <cp:lastPrinted>2006-11-26T16:45:16Z</cp:lastPrinted>
  <dcterms:created xsi:type="dcterms:W3CDTF">2006-09-18T22:55:47Z</dcterms:created>
  <dcterms:modified xsi:type="dcterms:W3CDTF">2006-11-29T22:01:31Z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